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P:\Staré Hvězdlice\Odevzdání\Soustava PEO hrázek v lokalitě Podomí a výsadba ORG1 v k.ú. Staré Hvězdlice\Rozpočet a výkaz výměr\Výkaz výměr\"/>
    </mc:Choice>
  </mc:AlternateContent>
  <xr:revisionPtr revIDLastSave="0" documentId="13_ncr:1_{C6631D4B-22CE-4492-BA0D-DE92C2CE0AF7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Rekapitulace stavby" sheetId="1" r:id="rId1"/>
    <sheet name="SO 01_2 - Výsadba" sheetId="2" r:id="rId2"/>
    <sheet name="SO 01_3 - 1. rok následné..." sheetId="3" r:id="rId3"/>
    <sheet name="SO 01_4 - 2. rok následné..." sheetId="4" r:id="rId4"/>
    <sheet name="SO 01_5 - 3. rok následné..." sheetId="5" r:id="rId5"/>
    <sheet name="Pokyny pro vyplnění" sheetId="6" r:id="rId6"/>
  </sheets>
  <definedNames>
    <definedName name="_xlnm._FilterDatabase" localSheetId="1" hidden="1">'SO 01_2 - Výsadba'!$C$83:$K$249</definedName>
    <definedName name="_xlnm._FilterDatabase" localSheetId="2" hidden="1">'SO 01_3 - 1. rok následné...'!$C$81:$K$107</definedName>
    <definedName name="_xlnm._FilterDatabase" localSheetId="3" hidden="1">'SO 01_4 - 2. rok následné...'!$C$81:$K$107</definedName>
    <definedName name="_xlnm._FilterDatabase" localSheetId="4" hidden="1">'SO 01_5 - 3. rok následné...'!$C$81:$K$136</definedName>
    <definedName name="_xlnm.Print_Titles" localSheetId="0">'Rekapitulace stavby'!$52:$52</definedName>
    <definedName name="_xlnm.Print_Titles" localSheetId="1">'SO 01_2 - Výsadba'!$83:$83</definedName>
    <definedName name="_xlnm.Print_Titles" localSheetId="2">'SO 01_3 - 1. rok následné...'!$81:$81</definedName>
    <definedName name="_xlnm.Print_Titles" localSheetId="3">'SO 01_4 - 2. rok následné...'!$81:$81</definedName>
    <definedName name="_xlnm.Print_Titles" localSheetId="4">'SO 01_5 - 3. rok následné...'!$81:$81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01_2 - Výsadba'!$C$4:$J$39,'SO 01_2 - Výsadba'!$C$45:$J$65,'SO 01_2 - Výsadba'!$C$71:$K$249</definedName>
    <definedName name="_xlnm.Print_Area" localSheetId="2">'SO 01_3 - 1. rok následné...'!$C$4:$J$39,'SO 01_3 - 1. rok následné...'!$C$45:$J$63,'SO 01_3 - 1. rok následné...'!$C$69:$K$107</definedName>
    <definedName name="_xlnm.Print_Area" localSheetId="3">'SO 01_4 - 2. rok následné...'!$C$4:$J$39,'SO 01_4 - 2. rok následné...'!$C$45:$J$63,'SO 01_4 - 2. rok následné...'!$C$69:$K$107</definedName>
    <definedName name="_xlnm.Print_Area" localSheetId="4">'SO 01_5 - 3. rok následné...'!$C$4:$J$39,'SO 01_5 - 3. rok následné...'!$C$45:$J$63,'SO 01_5 - 3. rok následné...'!$C$69:$K$136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34" i="5"/>
  <c r="BH134" i="5"/>
  <c r="BG134" i="5"/>
  <c r="BF134" i="5"/>
  <c r="T134" i="5"/>
  <c r="T133" i="5"/>
  <c r="R134" i="5"/>
  <c r="R133" i="5" s="1"/>
  <c r="P134" i="5"/>
  <c r="P133" i="5" s="1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76" i="5" s="1"/>
  <c r="E7" i="5"/>
  <c r="E48" i="5"/>
  <c r="J37" i="4"/>
  <c r="J36" i="4"/>
  <c r="AY57" i="1"/>
  <c r="J35" i="4"/>
  <c r="AX57" i="1"/>
  <c r="BI105" i="4"/>
  <c r="BH105" i="4"/>
  <c r="BG105" i="4"/>
  <c r="BF105" i="4"/>
  <c r="T105" i="4"/>
  <c r="T104" i="4"/>
  <c r="R105" i="4"/>
  <c r="R104" i="4"/>
  <c r="P105" i="4"/>
  <c r="P104" i="4" s="1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/>
  <c r="J17" i="4"/>
  <c r="J12" i="4"/>
  <c r="J76" i="4" s="1"/>
  <c r="E7" i="4"/>
  <c r="E48" i="4" s="1"/>
  <c r="J37" i="3"/>
  <c r="J36" i="3"/>
  <c r="AY56" i="1" s="1"/>
  <c r="J35" i="3"/>
  <c r="AX56" i="1"/>
  <c r="BI105" i="3"/>
  <c r="BH105" i="3"/>
  <c r="BG105" i="3"/>
  <c r="BF105" i="3"/>
  <c r="T105" i="3"/>
  <c r="T104" i="3"/>
  <c r="R105" i="3"/>
  <c r="R104" i="3"/>
  <c r="P105" i="3"/>
  <c r="P104" i="3" s="1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 s="1"/>
  <c r="J17" i="3"/>
  <c r="J12" i="3"/>
  <c r="J76" i="3" s="1"/>
  <c r="E7" i="3"/>
  <c r="E72" i="3" s="1"/>
  <c r="J37" i="2"/>
  <c r="J36" i="2"/>
  <c r="AY55" i="1"/>
  <c r="J35" i="2"/>
  <c r="AX55" i="1" s="1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T238" i="2" s="1"/>
  <c r="T237" i="2" s="1"/>
  <c r="R239" i="2"/>
  <c r="R238" i="2" s="1"/>
  <c r="R237" i="2" s="1"/>
  <c r="P239" i="2"/>
  <c r="P238" i="2" s="1"/>
  <c r="P237" i="2" s="1"/>
  <c r="BI234" i="2"/>
  <c r="BH234" i="2"/>
  <c r="BG234" i="2"/>
  <c r="BF234" i="2"/>
  <c r="T234" i="2"/>
  <c r="T233" i="2" s="1"/>
  <c r="R234" i="2"/>
  <c r="R233" i="2"/>
  <c r="P234" i="2"/>
  <c r="P233" i="2" s="1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55" i="2"/>
  <c r="J17" i="2"/>
  <c r="J12" i="2"/>
  <c r="J52" i="2" s="1"/>
  <c r="E7" i="2"/>
  <c r="E74" i="2" s="1"/>
  <c r="L50" i="1"/>
  <c r="AM50" i="1"/>
  <c r="AM49" i="1"/>
  <c r="L49" i="1"/>
  <c r="AM47" i="1"/>
  <c r="L47" i="1"/>
  <c r="L45" i="1"/>
  <c r="L44" i="1"/>
  <c r="BK108" i="2"/>
  <c r="BK139" i="2"/>
  <c r="BK106" i="5"/>
  <c r="BK134" i="5"/>
  <c r="J110" i="2"/>
  <c r="BK92" i="2"/>
  <c r="J93" i="3"/>
  <c r="J92" i="2"/>
  <c r="BK114" i="5"/>
  <c r="J93" i="5"/>
  <c r="J221" i="2"/>
  <c r="J98" i="5"/>
  <c r="BK120" i="5"/>
  <c r="J87" i="2"/>
  <c r="J101" i="3"/>
  <c r="BK88" i="3"/>
  <c r="J239" i="2"/>
  <c r="BK90" i="2"/>
  <c r="J130" i="5"/>
  <c r="BK122" i="5"/>
  <c r="BK128" i="5"/>
  <c r="BK91" i="3"/>
  <c r="J189" i="2"/>
  <c r="BK104" i="2"/>
  <c r="BK118" i="2"/>
  <c r="J98" i="4"/>
  <c r="J95" i="4"/>
  <c r="J234" i="2"/>
  <c r="BK112" i="2"/>
  <c r="J218" i="2"/>
  <c r="BK85" i="4"/>
  <c r="BK95" i="3"/>
  <c r="BK98" i="4"/>
  <c r="J85" i="4"/>
  <c r="J88" i="4"/>
  <c r="BK101" i="3"/>
  <c r="BK224" i="2"/>
  <c r="J104" i="5"/>
  <c r="J180" i="2"/>
  <c r="J98" i="2"/>
  <c r="J124" i="5"/>
  <c r="AS54" i="1"/>
  <c r="J95" i="5"/>
  <c r="BK98" i="2"/>
  <c r="BK218" i="2"/>
  <c r="J186" i="2"/>
  <c r="J183" i="2"/>
  <c r="BK101" i="5"/>
  <c r="J98" i="3"/>
  <c r="BK189" i="2"/>
  <c r="BK221" i="2"/>
  <c r="BK112" i="5"/>
  <c r="J122" i="5"/>
  <c r="BK118" i="5"/>
  <c r="J95" i="3"/>
  <c r="J90" i="2"/>
  <c r="BK100" i="2"/>
  <c r="J85" i="5"/>
  <c r="BK213" i="2"/>
  <c r="BK106" i="2"/>
  <c r="BK110" i="5"/>
  <c r="BK186" i="2"/>
  <c r="BK234" i="2"/>
  <c r="BK95" i="5"/>
  <c r="J192" i="2"/>
  <c r="J105" i="3"/>
  <c r="J150" i="2"/>
  <c r="J118" i="5"/>
  <c r="J134" i="5"/>
  <c r="BK105" i="3"/>
  <c r="BK216" i="2"/>
  <c r="BK102" i="2"/>
  <c r="J112" i="2"/>
  <c r="BK91" i="4"/>
  <c r="J224" i="2"/>
  <c r="BK150" i="2"/>
  <c r="BK192" i="2"/>
  <c r="BK85" i="3"/>
  <c r="J227" i="2"/>
  <c r="J102" i="2"/>
  <c r="J110" i="5"/>
  <c r="BK124" i="5"/>
  <c r="BK98" i="3"/>
  <c r="J85" i="3"/>
  <c r="BK104" i="5"/>
  <c r="BK88" i="4"/>
  <c r="J244" i="2"/>
  <c r="J145" i="2"/>
  <c r="BK93" i="4"/>
  <c r="BK105" i="4"/>
  <c r="J93" i="4"/>
  <c r="J216" i="2"/>
  <c r="BK159" i="2"/>
  <c r="BK101" i="4"/>
  <c r="J101" i="4"/>
  <c r="J126" i="5"/>
  <c r="BK94" i="2"/>
  <c r="BK155" i="2"/>
  <c r="J91" i="3"/>
  <c r="BK93" i="3"/>
  <c r="BK96" i="2"/>
  <c r="J96" i="2"/>
  <c r="J106" i="5"/>
  <c r="J88" i="3"/>
  <c r="J114" i="2"/>
  <c r="BK98" i="5"/>
  <c r="J106" i="2"/>
  <c r="BK180" i="2"/>
  <c r="J159" i="2"/>
  <c r="J108" i="2"/>
  <c r="BK88" i="5"/>
  <c r="J88" i="5"/>
  <c r="BK227" i="2"/>
  <c r="BK116" i="5"/>
  <c r="J105" i="4"/>
  <c r="J118" i="2"/>
  <c r="BK91" i="5"/>
  <c r="BK95" i="4"/>
  <c r="BK244" i="2"/>
  <c r="BK87" i="2"/>
  <c r="BK85" i="5"/>
  <c r="J91" i="4"/>
  <c r="J104" i="2"/>
  <c r="BK183" i="2"/>
  <c r="BK126" i="5"/>
  <c r="J139" i="2"/>
  <c r="J116" i="2"/>
  <c r="BK110" i="2"/>
  <c r="J112" i="5"/>
  <c r="J194" i="2"/>
  <c r="J213" i="2"/>
  <c r="BK116" i="2"/>
  <c r="J155" i="2"/>
  <c r="J100" i="2"/>
  <c r="BK145" i="2"/>
  <c r="J91" i="5"/>
  <c r="J101" i="5"/>
  <c r="BK114" i="2"/>
  <c r="J116" i="5"/>
  <c r="J128" i="5"/>
  <c r="J114" i="5"/>
  <c r="J120" i="5"/>
  <c r="BK93" i="5"/>
  <c r="BK239" i="2"/>
  <c r="BK130" i="5"/>
  <c r="J108" i="5"/>
  <c r="J94" i="2"/>
  <c r="BK194" i="2"/>
  <c r="BK108" i="5"/>
  <c r="P86" i="2" l="1"/>
  <c r="P85" i="2" s="1"/>
  <c r="P84" i="2" s="1"/>
  <c r="AU55" i="1" s="1"/>
  <c r="R84" i="3"/>
  <c r="R83" i="3"/>
  <c r="R82" i="3" s="1"/>
  <c r="P84" i="5"/>
  <c r="P83" i="5" s="1"/>
  <c r="P82" i="5" s="1"/>
  <c r="AU58" i="1" s="1"/>
  <c r="BK84" i="3"/>
  <c r="J84" i="3" s="1"/>
  <c r="J61" i="3" s="1"/>
  <c r="R84" i="5"/>
  <c r="R83" i="5" s="1"/>
  <c r="R82" i="5" s="1"/>
  <c r="BK86" i="2"/>
  <c r="J86" i="2" s="1"/>
  <c r="J61" i="2" s="1"/>
  <c r="BK85" i="2"/>
  <c r="J85" i="2" s="1"/>
  <c r="J60" i="2" s="1"/>
  <c r="T84" i="3"/>
  <c r="T83" i="3"/>
  <c r="T82" i="3"/>
  <c r="T84" i="4"/>
  <c r="T83" i="4" s="1"/>
  <c r="T82" i="4" s="1"/>
  <c r="BK84" i="5"/>
  <c r="J84" i="5" s="1"/>
  <c r="J61" i="5" s="1"/>
  <c r="T86" i="2"/>
  <c r="T85" i="2" s="1"/>
  <c r="T84" i="2" s="1"/>
  <c r="P84" i="4"/>
  <c r="P83" i="4"/>
  <c r="P82" i="4"/>
  <c r="AU57" i="1" s="1"/>
  <c r="T84" i="5"/>
  <c r="T83" i="5"/>
  <c r="T82" i="5" s="1"/>
  <c r="R84" i="4"/>
  <c r="R83" i="4"/>
  <c r="R82" i="4"/>
  <c r="BK84" i="4"/>
  <c r="J84" i="4" s="1"/>
  <c r="J61" i="4" s="1"/>
  <c r="R86" i="2"/>
  <c r="R85" i="2"/>
  <c r="R84" i="2" s="1"/>
  <c r="P84" i="3"/>
  <c r="P83" i="3"/>
  <c r="P82" i="3" s="1"/>
  <c r="AU56" i="1" s="1"/>
  <c r="BK104" i="4"/>
  <c r="J104" i="4"/>
  <c r="J62" i="4" s="1"/>
  <c r="BK233" i="2"/>
  <c r="J233" i="2"/>
  <c r="J62" i="2"/>
  <c r="BK133" i="5"/>
  <c r="J133" i="5" s="1"/>
  <c r="J62" i="5" s="1"/>
  <c r="BK104" i="3"/>
  <c r="J104" i="3" s="1"/>
  <c r="J62" i="3" s="1"/>
  <c r="BK238" i="2"/>
  <c r="BK237" i="2" s="1"/>
  <c r="J237" i="2" s="1"/>
  <c r="J63" i="2" s="1"/>
  <c r="J238" i="2"/>
  <c r="J64" i="2" s="1"/>
  <c r="E72" i="5"/>
  <c r="BE108" i="5"/>
  <c r="BE93" i="5"/>
  <c r="BE124" i="5"/>
  <c r="BE130" i="5"/>
  <c r="F55" i="5"/>
  <c r="BE91" i="5"/>
  <c r="BE128" i="5"/>
  <c r="BE134" i="5"/>
  <c r="BK83" i="4"/>
  <c r="J83" i="4"/>
  <c r="J60" i="4" s="1"/>
  <c r="BE126" i="5"/>
  <c r="J52" i="5"/>
  <c r="BE114" i="5"/>
  <c r="BE118" i="5"/>
  <c r="BE85" i="5"/>
  <c r="BE98" i="5"/>
  <c r="BE122" i="5"/>
  <c r="BE88" i="5"/>
  <c r="BE101" i="5"/>
  <c r="BE95" i="5"/>
  <c r="BE106" i="5"/>
  <c r="BE112" i="5"/>
  <c r="BE104" i="5"/>
  <c r="BE110" i="5"/>
  <c r="BE116" i="5"/>
  <c r="BE120" i="5"/>
  <c r="E72" i="4"/>
  <c r="F79" i="4"/>
  <c r="BE88" i="4"/>
  <c r="BE93" i="4"/>
  <c r="BE105" i="4"/>
  <c r="BE101" i="4"/>
  <c r="J52" i="4"/>
  <c r="BE98" i="4"/>
  <c r="BE91" i="4"/>
  <c r="BE85" i="4"/>
  <c r="BE95" i="4"/>
  <c r="J52" i="3"/>
  <c r="BE98" i="3"/>
  <c r="BE91" i="3"/>
  <c r="BE85" i="3"/>
  <c r="BE105" i="3"/>
  <c r="F79" i="3"/>
  <c r="E48" i="3"/>
  <c r="BE95" i="3"/>
  <c r="BE88" i="3"/>
  <c r="BE101" i="3"/>
  <c r="BE93" i="3"/>
  <c r="BE90" i="2"/>
  <c r="BE100" i="2"/>
  <c r="BE114" i="2"/>
  <c r="BE224" i="2"/>
  <c r="BE96" i="2"/>
  <c r="BE194" i="2"/>
  <c r="BE216" i="2"/>
  <c r="BE218" i="2"/>
  <c r="BE234" i="2"/>
  <c r="F81" i="2"/>
  <c r="BE98" i="2"/>
  <c r="BE108" i="2"/>
  <c r="BE112" i="2"/>
  <c r="BE139" i="2"/>
  <c r="BE213" i="2"/>
  <c r="BE221" i="2"/>
  <c r="BE227" i="2"/>
  <c r="BE239" i="2"/>
  <c r="BE244" i="2"/>
  <c r="BE110" i="2"/>
  <c r="BE145" i="2"/>
  <c r="BE183" i="2"/>
  <c r="J78" i="2"/>
  <c r="BE87" i="2"/>
  <c r="BE116" i="2"/>
  <c r="BE155" i="2"/>
  <c r="BE104" i="2"/>
  <c r="E48" i="2"/>
  <c r="BE118" i="2"/>
  <c r="BE180" i="2"/>
  <c r="BE94" i="2"/>
  <c r="BE159" i="2"/>
  <c r="BE189" i="2"/>
  <c r="BE102" i="2"/>
  <c r="BE186" i="2"/>
  <c r="BE192" i="2"/>
  <c r="BE92" i="2"/>
  <c r="BE106" i="2"/>
  <c r="BE150" i="2"/>
  <c r="F36" i="5"/>
  <c r="BC58" i="1" s="1"/>
  <c r="F35" i="4"/>
  <c r="BB57" i="1" s="1"/>
  <c r="J34" i="4"/>
  <c r="AW57" i="1"/>
  <c r="F36" i="2"/>
  <c r="BC55" i="1" s="1"/>
  <c r="F37" i="3"/>
  <c r="BD56" i="1" s="1"/>
  <c r="F35" i="5"/>
  <c r="BB58" i="1"/>
  <c r="F35" i="3"/>
  <c r="BB56" i="1" s="1"/>
  <c r="F35" i="2"/>
  <c r="BB55" i="1" s="1"/>
  <c r="F37" i="5"/>
  <c r="BD58" i="1"/>
  <c r="F34" i="2"/>
  <c r="BA55" i="1" s="1"/>
  <c r="F36" i="3"/>
  <c r="BC56" i="1" s="1"/>
  <c r="J34" i="2"/>
  <c r="AW55" i="1" s="1"/>
  <c r="F36" i="4"/>
  <c r="BC57" i="1" s="1"/>
  <c r="F37" i="4"/>
  <c r="BD57" i="1" s="1"/>
  <c r="J34" i="3"/>
  <c r="AW56" i="1"/>
  <c r="F34" i="4"/>
  <c r="BA57" i="1" s="1"/>
  <c r="F34" i="5"/>
  <c r="BA58" i="1" s="1"/>
  <c r="F34" i="3"/>
  <c r="BA56" i="1"/>
  <c r="J34" i="5"/>
  <c r="AW58" i="1"/>
  <c r="F37" i="2"/>
  <c r="BD55" i="1" s="1"/>
  <c r="BK84" i="2" l="1"/>
  <c r="J84" i="2" s="1"/>
  <c r="J59" i="2" s="1"/>
  <c r="BK83" i="3"/>
  <c r="BK82" i="3" s="1"/>
  <c r="J82" i="3" s="1"/>
  <c r="J30" i="3" s="1"/>
  <c r="BK83" i="5"/>
  <c r="J83" i="5"/>
  <c r="J60" i="5" s="1"/>
  <c r="BK82" i="4"/>
  <c r="J82" i="4" s="1"/>
  <c r="J30" i="4" s="1"/>
  <c r="AG57" i="1" s="1"/>
  <c r="AG56" i="1"/>
  <c r="J59" i="3"/>
  <c r="J83" i="3"/>
  <c r="J60" i="3"/>
  <c r="AU54" i="1"/>
  <c r="F33" i="3"/>
  <c r="AZ56" i="1"/>
  <c r="BA54" i="1"/>
  <c r="AW54" i="1" s="1"/>
  <c r="AK30" i="1" s="1"/>
  <c r="J30" i="2"/>
  <c r="AG55" i="1" s="1"/>
  <c r="F33" i="5"/>
  <c r="AZ58" i="1" s="1"/>
  <c r="F33" i="2"/>
  <c r="AZ55" i="1" s="1"/>
  <c r="BB54" i="1"/>
  <c r="W31" i="1" s="1"/>
  <c r="BC54" i="1"/>
  <c r="W32" i="1" s="1"/>
  <c r="J33" i="3"/>
  <c r="AV56" i="1" s="1"/>
  <c r="AT56" i="1" s="1"/>
  <c r="AN56" i="1" s="1"/>
  <c r="F33" i="4"/>
  <c r="AZ57" i="1" s="1"/>
  <c r="J33" i="2"/>
  <c r="AV55" i="1" s="1"/>
  <c r="AT55" i="1" s="1"/>
  <c r="J33" i="4"/>
  <c r="AV57" i="1"/>
  <c r="AT57" i="1" s="1"/>
  <c r="J33" i="5"/>
  <c r="AV58" i="1" s="1"/>
  <c r="AT58" i="1" s="1"/>
  <c r="BD54" i="1"/>
  <c r="W33" i="1"/>
  <c r="BK82" i="5" l="1"/>
  <c r="J82" i="5"/>
  <c r="J59" i="5"/>
  <c r="AN57" i="1"/>
  <c r="J59" i="4"/>
  <c r="J39" i="4"/>
  <c r="AN55" i="1"/>
  <c r="J39" i="3"/>
  <c r="J39" i="2"/>
  <c r="AZ54" i="1"/>
  <c r="W29" i="1" s="1"/>
  <c r="W30" i="1"/>
  <c r="AY54" i="1"/>
  <c r="AX54" i="1"/>
  <c r="J30" i="5" l="1"/>
  <c r="AG58" i="1"/>
  <c r="AV54" i="1"/>
  <c r="AK29" i="1"/>
  <c r="J39" i="5" l="1"/>
  <c r="AN58" i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<sst xmlns="http://schemas.openxmlformats.org/spreadsheetml/2006/main" count="3363" uniqueCount="622">
  <si>
    <t>Export Komplet</t>
  </si>
  <si>
    <t>VZ</t>
  </si>
  <si>
    <t>2.0</t>
  </si>
  <si>
    <t>ZAMOK</t>
  </si>
  <si>
    <t>False</t>
  </si>
  <si>
    <t>{8f561550-5e0b-48f6-a883-c900612d194a}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</si>
  <si>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</si>
  <si>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</si>
  <si>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</si>
  <si>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</si>
  <si>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</si>
  <si>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</si>
  <si>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</si>
  <si>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</si>
  <si>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17/21/1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</si>
  <si>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</si>
  <si>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</si>
  <si>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ORG1 v k.ú. Staré Hvězdlice</t>
  </si>
  <si>
    <t>KSO:</t>
  </si>
  <si>
    <t/>
  </si>
  <si>
    <t>CC-CZ:</t>
  </si>
  <si>
    <t>Místo:</t>
  </si>
  <si>
    <t>k.ú. Staré Hvězdlice</t>
  </si>
  <si>
    <t>Datum:</t>
  </si>
  <si>
    <t>29. 12. 2021</t>
  </si>
  <si>
    <t>Zadavatel:</t>
  </si>
  <si>
    <t>IČ:</t>
  </si>
  <si>
    <t>01312774</t>
  </si>
  <si>
    <t>ČR SPÚ, KPÚ pro Jihomoravský kraj, pobočka Vyškov</t>
  </si>
  <si>
    <t>DIČ:</t>
  </si>
  <si>
    <t>Uchazeč:</t>
  </si>
  <si>
    <t>Vyplň údaj</t>
  </si>
  <si>
    <t>Projektant:</t>
  </si>
  <si>
    <t>29186404</t>
  </si>
  <si>
    <t>Hanousek s.r.o., Barákova 2745/41, 79601 Prostějov</t>
  </si>
  <si>
    <t>True</t>
  </si>
  <si>
    <t>Zpracovatel:</t>
  </si>
  <si>
    <t>Hanousek s.ro., Barákova 2745/41, 796 01 Prostějov</t>
  </si>
  <si>
    <t>Poznámka:</t>
  </si>
  <si>
    <t>Soupis prací je sestaven s využitím Cenové soustavy ÚRS - cenová soustava 01/2022.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</si>
  <si>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</si>
  <si>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</si>
  <si>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</si>
  <si>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</si>
  <si>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</si>
  <si>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</si>
  <si>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</si>
  <si>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</si>
  <si>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</si>
  <si>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</si>
  <si>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</si>
  <si>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</si>
  <si>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</si>
  <si>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</si>
  <si>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</si>
  <si>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</si>
  <si>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</si>
  <si>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</si>
  <si>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</si>
  <si>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</si>
  <si>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</si>
  <si>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</si>
  <si>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</si>
  <si>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</si>
  <si>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</si>
  <si>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</si>
  <si>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</si>
  <si>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</si>
  <si>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</si>
  <si>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</si>
  <si>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</si>
  <si>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</si>
  <si>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</si>
  <si>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</si>
  <si>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</si>
  <si>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</si>
  <si>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</si>
  <si>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</si>
  <si>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</si>
  <si>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01_2</t>
  </si>
  <si>
    <t>Výsadba</t>
  </si>
  <si>
    <t>STA</t>
  </si>
  <si>
    <t>1</t>
  </si>
  <si>
    <t>{d34d81c1-8a41-4003-a402-31cbc9818e37}</t>
  </si>
  <si>
    <t>2</t>
  </si>
  <si>
    <t>SO 01_3</t>
  </si>
  <si>
    <t>1. rok následné péče</t>
  </si>
  <si>
    <t>{dd22067f-73c5-45a4-ba13-761a6624f937}</t>
  </si>
  <si>
    <t>SO 01_4</t>
  </si>
  <si>
    <t>2. rok následné péče</t>
  </si>
  <si>
    <t>{e1f721a5-c68c-4540-985f-56dabf42688a}</t>
  </si>
  <si>
    <t>SO 01_5</t>
  </si>
  <si>
    <t>3. rok následné péče</t>
  </si>
  <si>
    <t>{8ea39e73-f0ca-4844-b591-dfcaf32d3b97}</t>
  </si>
  <si>
    <t>KRYCÍ LIST SOUPISU PRACÍ</t>
  </si>
  <si>
    <t>Objekt:</t>
  </si>
  <si>
    <t>SO 01_2 - Výsadba</t>
  </si>
  <si>
    <t>Ing. Michaela Hanousková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</si>
  <si>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</si>
  <si>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</si>
  <si>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</si>
  <si>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</si>
  <si>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</si>
  <si>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</si>
  <si>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</si>
  <si>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</si>
  <si>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</si>
  <si>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</si>
  <si>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</si>
  <si>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</si>
  <si>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</si>
  <si>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</si>
  <si>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</si>
  <si>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</si>
  <si>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</si>
  <si>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</si>
  <si>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</si>
  <si>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</si>
  <si>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</si>
  <si>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</si>
  <si>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</si>
  <si>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</si>
  <si>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</si>
  <si>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</si>
  <si>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</si>
  <si>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</si>
  <si>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ve vegetačním období travního porostu středně hustého</t>
  </si>
  <si>
    <t>ha</t>
  </si>
  <si>
    <t>CS ÚRS 2022 01</t>
  </si>
  <si>
    <t>4</t>
  </si>
  <si>
    <t>639003449</t>
  </si>
  <si>
    <t>PP</t>
  </si>
  <si>
    <t>Kosení travin a vodních rostlin ve vegetačním období travního porostu středně hustého</t>
  </si>
  <si>
    <t>Online PSC</t>
  </si>
  <si>
    <t>https://podminky.urs.cz/item/CS_URS_2022_01/111103202</t>
  </si>
  <si>
    <t>M</t>
  </si>
  <si>
    <t>Vlastní položka 1</t>
  </si>
  <si>
    <t>Hydrogel</t>
  </si>
  <si>
    <t>kg</t>
  </si>
  <si>
    <t>8</t>
  </si>
  <si>
    <t>1052811165</t>
  </si>
  <si>
    <t>3</t>
  </si>
  <si>
    <t>Vlastní položka 2</t>
  </si>
  <si>
    <t>Javor mléč (Acer Platanoides), 150 cm, bal</t>
  </si>
  <si>
    <t>kus</t>
  </si>
  <si>
    <t>751514266</t>
  </si>
  <si>
    <t>Vlastní položka 3</t>
  </si>
  <si>
    <t>Kalina obecná, bal. (Viburnum opulus), 40 cm</t>
  </si>
  <si>
    <t>-931144897</t>
  </si>
  <si>
    <t>5</t>
  </si>
  <si>
    <t>Vlastní položka 4</t>
  </si>
  <si>
    <t>Lípa srdčitá (Tilia cordata), 150 cm, bal.</t>
  </si>
  <si>
    <t>574600608</t>
  </si>
  <si>
    <t>6</t>
  </si>
  <si>
    <t>Vlastní položka 5</t>
  </si>
  <si>
    <t>Brslen bradavičnatý, bal. (Rhamnus cathartica), 40 cm</t>
  </si>
  <si>
    <t>ks</t>
  </si>
  <si>
    <t>-1705947621</t>
  </si>
  <si>
    <t>7</t>
  </si>
  <si>
    <t>Vlastní položka 6</t>
  </si>
  <si>
    <t>Brslen evropský, bal. (Rhamnus europaea), 40 cm</t>
  </si>
  <si>
    <t>-1087774316</t>
  </si>
  <si>
    <t>Vlastní položka 7</t>
  </si>
  <si>
    <t>Krušina olšová, bal. (Frangula alnus), 40 cm</t>
  </si>
  <si>
    <t>-919801688</t>
  </si>
  <si>
    <t>Krušina olšová, bal. (Fragula alnuns), 40 cm</t>
  </si>
  <si>
    <t>9</t>
  </si>
  <si>
    <t>Vlastní položka 8</t>
  </si>
  <si>
    <t>Vrba jíva, bal. (Salix caprea), 40 cm</t>
  </si>
  <si>
    <t>-1164224793</t>
  </si>
  <si>
    <t>10</t>
  </si>
  <si>
    <t>Vlastní položka 9</t>
  </si>
  <si>
    <t>Javor babyka (Acer campestre), 150cm, bal.</t>
  </si>
  <si>
    <t>-178793452</t>
  </si>
  <si>
    <t>11</t>
  </si>
  <si>
    <t>Vlastní položka10</t>
  </si>
  <si>
    <t>Jeřáb břek (Sorbus torminalis), 150 cm, bal</t>
  </si>
  <si>
    <t>-1789340737</t>
  </si>
  <si>
    <t>12</t>
  </si>
  <si>
    <t>Vlastní položka11</t>
  </si>
  <si>
    <t>Dub zimní (Quercua patraea), 150 cm, bal</t>
  </si>
  <si>
    <t>-121533127</t>
  </si>
  <si>
    <t>13</t>
  </si>
  <si>
    <t>Vlastní položka12</t>
  </si>
  <si>
    <t>ptačí zob obecný, bal. (Ligustrum vulgare), 40 cm</t>
  </si>
  <si>
    <t>-513727808</t>
  </si>
  <si>
    <t>ptačí zob obecný, bal. (Ligustrum vulgare)</t>
  </si>
  <si>
    <t>14</t>
  </si>
  <si>
    <t>Vlastní položka13</t>
  </si>
  <si>
    <t>Zimolez pýřitý, bal. (Lonicera xylosteum), 40 cm</t>
  </si>
  <si>
    <t>807599401</t>
  </si>
  <si>
    <t>4lastní položka15</t>
  </si>
  <si>
    <t>Líska obecná, bal. (Corylus avellana), 40 cm</t>
  </si>
  <si>
    <t>104161991</t>
  </si>
  <si>
    <t>16</t>
  </si>
  <si>
    <t>181411121</t>
  </si>
  <si>
    <t>Založení lučního trávníku výsevem pl do 1000 m2 v rovině a ve svahu do 1:5</t>
  </si>
  <si>
    <t>m2</t>
  </si>
  <si>
    <t>-433962615</t>
  </si>
  <si>
    <t>Založení trávníku na půdě předem připravené plochy do 1000 m2 výsevem včetně utažení lučního v rovině nebo na svahu do 1:5</t>
  </si>
  <si>
    <t>https://podminky.urs.cz/item/CS_URS_2022_01/181411121</t>
  </si>
  <si>
    <t>VV</t>
  </si>
  <si>
    <t>Výkresy D.1.2-D.1.28, TZ</t>
  </si>
  <si>
    <t>Zemní hrázka PH1 - zatravnění koruny</t>
  </si>
  <si>
    <t>97</t>
  </si>
  <si>
    <t>Zemní hrázka PH2 - zatravnění koruny</t>
  </si>
  <si>
    <t>72</t>
  </si>
  <si>
    <t>Zemní hrázka PH3 - zatravnění koruny</t>
  </si>
  <si>
    <t>65</t>
  </si>
  <si>
    <t>Zemní hrázka PH4 - zatravnění koruny</t>
  </si>
  <si>
    <t>57</t>
  </si>
  <si>
    <t>Tůň T1 - zatravnění nad hladinou</t>
  </si>
  <si>
    <t>135</t>
  </si>
  <si>
    <t>Tůň T2 - zatravnění nad hladinou</t>
  </si>
  <si>
    <t>Tůň T3 - zatravnění nad hladinou</t>
  </si>
  <si>
    <t>110</t>
  </si>
  <si>
    <t>Tůň T4 - zatravnění nad hladinou</t>
  </si>
  <si>
    <t>70</t>
  </si>
  <si>
    <t>Součet</t>
  </si>
  <si>
    <t>17</t>
  </si>
  <si>
    <t>181411123</t>
  </si>
  <si>
    <t>Založení lučního trávníku výsevem pl do 1000 m2 ve svahu přes 1:2 do 1:1</t>
  </si>
  <si>
    <t>399564583</t>
  </si>
  <si>
    <t>Založení trávníku na půdě předem připravené plochy do 1000 m2 výsevem včetně utažení lučního na svahu přes 1:2 do 1:1</t>
  </si>
  <si>
    <t>https://podminky.urs.cz/item/CS_URS_2022_01/181411123</t>
  </si>
  <si>
    <t>Příkop PRI1 - svahy</t>
  </si>
  <si>
    <t>190</t>
  </si>
  <si>
    <t>18</t>
  </si>
  <si>
    <t>00572472</t>
  </si>
  <si>
    <t>osivo směs travní krajinná-rovinná</t>
  </si>
  <si>
    <t>1909423100</t>
  </si>
  <si>
    <t>Dodávka travní směsi</t>
  </si>
  <si>
    <t>travní směs: bojínek luční – 20%, jílek vytrvalý – 25%, lipnice luční – 25%, kostřava červená – 15%, kostřava ovčí – 10%, jetel plazivý – 5%.</t>
  </si>
  <si>
    <t>130,71</t>
  </si>
  <si>
    <t>19</t>
  </si>
  <si>
    <t>00572474</t>
  </si>
  <si>
    <t>osivo směs travní krajinná-svahová</t>
  </si>
  <si>
    <t>-1247874527</t>
  </si>
  <si>
    <t>57,87</t>
  </si>
  <si>
    <t>20</t>
  </si>
  <si>
    <t>181451121</t>
  </si>
  <si>
    <t>Založení lučního trávníku výsevem pl přes 1000 m2 v rovině a ve svahu do 1:5</t>
  </si>
  <si>
    <t>340983628</t>
  </si>
  <si>
    <t>Založení trávníku na půdě předem připravené plochy přes 1000 m2 výsevem včetně utažení lučního v rovině nebo na svahu do 1:5</t>
  </si>
  <si>
    <t>https://podminky.urs.cz/item/CS_URS_2022_01/181451121</t>
  </si>
  <si>
    <t>12378</t>
  </si>
  <si>
    <t>181451122</t>
  </si>
  <si>
    <t>Založení lučního trávníku výsevem pl přes 1000 m2 ve svahu přes 1:5 do 1:2</t>
  </si>
  <si>
    <t>-1835919121</t>
  </si>
  <si>
    <t>Založení trávníku na půdě předem připravené plochy přes 1000 m2 výsevem včetně utažení lučního na svahu přes 1:5 do 1:2</t>
  </si>
  <si>
    <t>https://podminky.urs.cz/item/CS_URS_2022_01/181451122</t>
  </si>
  <si>
    <t>Zemní hrázka PH1 - zatravnění svahů</t>
  </si>
  <si>
    <t>236,5</t>
  </si>
  <si>
    <t>Zemní hrázka PH2 - zatravnění svahů</t>
  </si>
  <si>
    <t>159,5</t>
  </si>
  <si>
    <t>Zemní hrázka PH3 - zatravnění svahů</t>
  </si>
  <si>
    <t>145</t>
  </si>
  <si>
    <t>Zemní hrázka PH4 - zatravnění svahů</t>
  </si>
  <si>
    <t>120</t>
  </si>
  <si>
    <t>Tůň T1 - zatravnění pod hladinou</t>
  </si>
  <si>
    <t>285</t>
  </si>
  <si>
    <t>Tůň T2 - zatravnění pod hladinou</t>
  </si>
  <si>
    <t>270</t>
  </si>
  <si>
    <t>Tůň T3 - zatravnění pod hladinou</t>
  </si>
  <si>
    <t>290</t>
  </si>
  <si>
    <t>Tůň T4 - zatravnění pod hladinou</t>
  </si>
  <si>
    <t>230</t>
  </si>
  <si>
    <t>22</t>
  </si>
  <si>
    <t>183403161</t>
  </si>
  <si>
    <t>Obdělání půdy válením v rovině a svahu do 1:5</t>
  </si>
  <si>
    <t>-520163875</t>
  </si>
  <si>
    <t>Obdělání půdy válením v rovině nebo na svahu do 1:5</t>
  </si>
  <si>
    <t>https://podminky.urs.cz/item/CS_URS_2022_01/183403161</t>
  </si>
  <si>
    <t>23</t>
  </si>
  <si>
    <t>183551513</t>
  </si>
  <si>
    <t>Úprava půdy kombinátorem do 0,15 m ploch do 5 ha sklonu do 5</t>
  </si>
  <si>
    <t>-1851309693</t>
  </si>
  <si>
    <t>Úprava zemědělské půdy - orba kombinátorem, hl. do 0,15 m, na ploše jednotlivě do 5 ha, o sklonu do 5°</t>
  </si>
  <si>
    <t>https://podminky.urs.cz/item/CS_URS_2022_01/183551513</t>
  </si>
  <si>
    <t>24</t>
  </si>
  <si>
    <t>184211315</t>
  </si>
  <si>
    <t>Kopání jamek 25 x 25 cm a sadba sazenic sklon do 1:5 při stupni zabuřenění 1 v zemině 1 a 2</t>
  </si>
  <si>
    <t>747423359</t>
  </si>
  <si>
    <t>Jamková výsadba sazenic sklon terénu do 1:5 s kopáním jamky 25 x 25 cm ve stupni zabuřenění 1 v zemině 1 a 2</t>
  </si>
  <si>
    <t>https://podminky.urs.cz/item/CS_URS_2022_01/184211315</t>
  </si>
  <si>
    <t>25</t>
  </si>
  <si>
    <t>184215112</t>
  </si>
  <si>
    <t>Ukotvení kmene dřevin jedním kůlem D do 0,1 m dl přes 1 do 2 m</t>
  </si>
  <si>
    <t>1485448693</t>
  </si>
  <si>
    <t>Ukotvení dřeviny kůly jedním kůlem, délky přes 1 do 2 m</t>
  </si>
  <si>
    <t>https://podminky.urs.cz/item/CS_URS_2022_01/184215112</t>
  </si>
  <si>
    <t>26</t>
  </si>
  <si>
    <t>60591253</t>
  </si>
  <si>
    <t>kůl vyvazovací dřevěný impregnovaný D 8cm dl 2m</t>
  </si>
  <si>
    <t>188705508</t>
  </si>
  <si>
    <t>27</t>
  </si>
  <si>
    <t>184802111</t>
  </si>
  <si>
    <t>Chemické odplevelení před založením kultury nad 20 m2 postřikem na široko v rovině a svahu do 1:5</t>
  </si>
  <si>
    <t>-1446327160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</si>
  <si>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</si>
  <si>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</si>
  <si>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Plocha zemních hrázek, průlehu a tůní</t>
  </si>
  <si>
    <t>PH1+T1+PRU1</t>
  </si>
  <si>
    <t>830</t>
  </si>
  <si>
    <t>PH2+T2</t>
  </si>
  <si>
    <t>555</t>
  </si>
  <si>
    <t>PH3+T3</t>
  </si>
  <si>
    <t>600</t>
  </si>
  <si>
    <t>PH4+T4</t>
  </si>
  <si>
    <t>480</t>
  </si>
  <si>
    <t>PRI1 na parcele č.1341</t>
  </si>
  <si>
    <t>PRI1</t>
  </si>
  <si>
    <t>455</t>
  </si>
  <si>
    <t>28</t>
  </si>
  <si>
    <t>184911421</t>
  </si>
  <si>
    <t>Mulčování rostlin kůrou tl do 0,1 m v rovině a svahu do 1:5</t>
  </si>
  <si>
    <t>-1037340626</t>
  </si>
  <si>
    <t>Mulčování vysazených rostlin mulčovací kůrou, tl. do 100 mm v rovině nebo na svahu do 1:5</t>
  </si>
  <si>
    <t>https://podminky.urs.cz/item/CS_URS_2022_01/184911421</t>
  </si>
  <si>
    <t>29</t>
  </si>
  <si>
    <t>10391100</t>
  </si>
  <si>
    <t>kůra mulčovací VL</t>
  </si>
  <si>
    <t>m3</t>
  </si>
  <si>
    <t>1616214502</t>
  </si>
  <si>
    <t>30</t>
  </si>
  <si>
    <t>185804312</t>
  </si>
  <si>
    <t>Zalití rostlin vodou plocha přes 20 m2</t>
  </si>
  <si>
    <t>1174608389</t>
  </si>
  <si>
    <t>Zalití rostlin vodou plochy záhonů jednotlivě přes 20 m2</t>
  </si>
  <si>
    <t>https://podminky.urs.cz/item/CS_URS_2022_01/185804312</t>
  </si>
  <si>
    <t>31</t>
  </si>
  <si>
    <t>25234001</t>
  </si>
  <si>
    <t>herbicid totální systémový neselektivní</t>
  </si>
  <si>
    <t>litr</t>
  </si>
  <si>
    <t>180943740</t>
  </si>
  <si>
    <t>8,3</t>
  </si>
  <si>
    <t>32</t>
  </si>
  <si>
    <t>185851121</t>
  </si>
  <si>
    <t>Dovoz vody pro zálivku rostlin za vzdálenost do 1000 m</t>
  </si>
  <si>
    <t>-956499935</t>
  </si>
  <si>
    <t>Dovoz vody pro zálivku rostlin na vzdálenost do 1000 m</t>
  </si>
  <si>
    <t>https://podminky.urs.cz/item/CS_URS_2022_01/185851121</t>
  </si>
  <si>
    <t>33</t>
  </si>
  <si>
    <t>Ochranné oplocení, výšky do 2000 mm</t>
  </si>
  <si>
    <t>m</t>
  </si>
  <si>
    <t>-374280859</t>
  </si>
  <si>
    <t>Ochranné oplocení, výšky přes 1500 do 2000 mm</t>
  </si>
  <si>
    <t>Výkresy č. D.1.29., TZ</t>
  </si>
  <si>
    <t>Ochranné oplocení výšky min 1600 mm, práce + materiál, dřevěné kůly, vzpěry, pletivo u země menší vzdálenost mezi oky, směrem vzhůru větší</t>
  </si>
  <si>
    <t>min 3 brány</t>
  </si>
  <si>
    <t>530</t>
  </si>
  <si>
    <t>998</t>
  </si>
  <si>
    <t>Přesun hmot</t>
  </si>
  <si>
    <t>34</t>
  </si>
  <si>
    <t>998231311</t>
  </si>
  <si>
    <t>Přesun hmot pro sadovnické a krajinářské úpravy vodorovně do 5000 m</t>
  </si>
  <si>
    <t>t</t>
  </si>
  <si>
    <t>-467482394</t>
  </si>
  <si>
    <t>Přesun hmot pro sadovnické a krajinářské úpravy - strojně dopravní vzdálenost do 5000 m</t>
  </si>
  <si>
    <t>https://podminky.urs.cz/item/CS_URS_2022_01/998231311</t>
  </si>
  <si>
    <t>VRN</t>
  </si>
  <si>
    <t>Vedlejší rozpočtové náklady</t>
  </si>
  <si>
    <t>VRN1</t>
  </si>
  <si>
    <t>Průzkumné, geodetické a projektové práce</t>
  </si>
  <si>
    <t>35</t>
  </si>
  <si>
    <t>012103000</t>
  </si>
  <si>
    <t>Geodetické práce před výstavbou</t>
  </si>
  <si>
    <t>kpl.</t>
  </si>
  <si>
    <t>1024</t>
  </si>
  <si>
    <t>-1505800565</t>
  </si>
  <si>
    <t>https://podminky.urs.cz/item/CS_URS_2022_01/012103000</t>
  </si>
  <si>
    <t>Geodetické práce před zahájením stavby</t>
  </si>
  <si>
    <t>36</t>
  </si>
  <si>
    <t>013254000</t>
  </si>
  <si>
    <t>Dokumentace skutečného provedení stavby</t>
  </si>
  <si>
    <t>-1244600915</t>
  </si>
  <si>
    <t>https://podminky.urs.cz/item/CS_URS_2022_01/013254000</t>
  </si>
  <si>
    <t>Zpracování a předání dokumentace skutečného provedení stavby (3 tištěné paré + 1 v elektr. podobě), zaměření skutečného provedení, (3+1)</t>
  </si>
  <si>
    <t>SO 01_3 - 1. rok následné péče</t>
  </si>
  <si>
    <t>1496622224</t>
  </si>
  <si>
    <t>-158292355</t>
  </si>
  <si>
    <t>-1152093268</t>
  </si>
  <si>
    <t>-554926047</t>
  </si>
  <si>
    <t>184802613</t>
  </si>
  <si>
    <t>Chemické odplevelení po založení kultury postřikem hnízdově v rovině a svahu do 1:5</t>
  </si>
  <si>
    <t>-330653756</t>
  </si>
  <si>
    <t>Chemické odplevelení po založení kultury v rovině nebo na svahu do 1:5 postřikem hnízdově</t>
  </si>
  <si>
    <t>https://podminky.urs.cz/item/CS_URS_2022_01/184802613</t>
  </si>
  <si>
    <t>-262056541</t>
  </si>
  <si>
    <t>379548047</t>
  </si>
  <si>
    <t>1905495278</t>
  </si>
  <si>
    <t>SO 01_4 - 2. rok následné péče</t>
  </si>
  <si>
    <t>-1616010106</t>
  </si>
  <si>
    <t>-1242390518</t>
  </si>
  <si>
    <t>437945460</t>
  </si>
  <si>
    <t>-1731454534</t>
  </si>
  <si>
    <t>2028494209</t>
  </si>
  <si>
    <t>1004572567</t>
  </si>
  <si>
    <t>-2019098532</t>
  </si>
  <si>
    <t>467553546</t>
  </si>
  <si>
    <t>SO 01_5 - 3. rok následné péče</t>
  </si>
  <si>
    <t>-978413255</t>
  </si>
  <si>
    <t>111211231</t>
  </si>
  <si>
    <t>Snesení listnatého klestu D do 30 cm ve svahu do 1:3</t>
  </si>
  <si>
    <t>-170646189</t>
  </si>
  <si>
    <t>Snesení větví stromů na hromady nebo naložení na dopravní prostředek listnatých v rovině nebo ve svahu do 1:3, průměru kmene do 30 cm</t>
  </si>
  <si>
    <t>https://podminky.urs.cz/item/CS_URS_2022_01/111211231</t>
  </si>
  <si>
    <t>-1127893125</t>
  </si>
  <si>
    <t>184215114</t>
  </si>
  <si>
    <t>odvázání od kůlu</t>
  </si>
  <si>
    <t>921193366</t>
  </si>
  <si>
    <t>-266728524</t>
  </si>
  <si>
    <t>184806111</t>
  </si>
  <si>
    <t>Řez stromů netrnitých průklestem D koruny do 2 m</t>
  </si>
  <si>
    <t>835916319</t>
  </si>
  <si>
    <t>Řez stromů, keřů nebo růží průklestem stromů netrnitých, o průměru koruny do 2 m</t>
  </si>
  <si>
    <t>https://podminky.urs.cz/item/CS_URS_2022_01/184806111</t>
  </si>
  <si>
    <t>1255651801</t>
  </si>
  <si>
    <t>Javor mléč (Acer platanoides), 150 cm, bal</t>
  </si>
  <si>
    <t>1292204724</t>
  </si>
  <si>
    <t>1358093970</t>
  </si>
  <si>
    <t>-2079494382</t>
  </si>
  <si>
    <t>-2037371537</t>
  </si>
  <si>
    <t>209766646</t>
  </si>
  <si>
    <t>7389735</t>
  </si>
  <si>
    <t>-387838965</t>
  </si>
  <si>
    <t>1165796399</t>
  </si>
  <si>
    <t>1635006260</t>
  </si>
  <si>
    <t>122114714</t>
  </si>
  <si>
    <t>129501115</t>
  </si>
  <si>
    <t>850964345</t>
  </si>
  <si>
    <t>Vlastní položka14</t>
  </si>
  <si>
    <t>líska obecná, bal. (Corylus avellana), 40 cm</t>
  </si>
  <si>
    <t>547515481</t>
  </si>
  <si>
    <t>1298814655</t>
  </si>
  <si>
    <t>-448577020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</si>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</sst>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211315" TargetMode="External"/><Relationship Id="rId13" Type="http://schemas.openxmlformats.org/officeDocument/2006/relationships/hyperlink" Target="https://podminky.urs.cz/item/CS_URS_2022_01/185851121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181411123" TargetMode="External"/><Relationship Id="rId7" Type="http://schemas.openxmlformats.org/officeDocument/2006/relationships/hyperlink" Target="https://podminky.urs.cz/item/CS_URS_2022_01/183551513" TargetMode="External"/><Relationship Id="rId12" Type="http://schemas.openxmlformats.org/officeDocument/2006/relationships/hyperlink" Target="https://podminky.urs.cz/item/CS_URS_2022_01/185804312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2_01/181411121" TargetMode="External"/><Relationship Id="rId16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111103202" TargetMode="External"/><Relationship Id="rId6" Type="http://schemas.openxmlformats.org/officeDocument/2006/relationships/hyperlink" Target="https://podminky.urs.cz/item/CS_URS_2022_01/183403161" TargetMode="External"/><Relationship Id="rId11" Type="http://schemas.openxmlformats.org/officeDocument/2006/relationships/hyperlink" Target="https://podminky.urs.cz/item/CS_URS_2022_01/184911421" TargetMode="External"/><Relationship Id="rId5" Type="http://schemas.openxmlformats.org/officeDocument/2006/relationships/hyperlink" Target="https://podminky.urs.cz/item/CS_URS_2022_01/181451122" TargetMode="External"/><Relationship Id="rId15" Type="http://schemas.openxmlformats.org/officeDocument/2006/relationships/hyperlink" Target="https://podminky.urs.cz/item/CS_URS_2022_01/012103000" TargetMode="External"/><Relationship Id="rId10" Type="http://schemas.openxmlformats.org/officeDocument/2006/relationships/hyperlink" Target="https://podminky.urs.cz/item/CS_URS_2022_01/184802111" TargetMode="External"/><Relationship Id="rId4" Type="http://schemas.openxmlformats.org/officeDocument/2006/relationships/hyperlink" Target="https://podminky.urs.cz/item/CS_URS_2022_01/181451121" TargetMode="External"/><Relationship Id="rId9" Type="http://schemas.openxmlformats.org/officeDocument/2006/relationships/hyperlink" Target="https://podminky.urs.cz/item/CS_URS_2022_01/184215112" TargetMode="External"/><Relationship Id="rId14" Type="http://schemas.openxmlformats.org/officeDocument/2006/relationships/hyperlink" Target="https://podminky.urs.cz/item/CS_URS_2022_01/9982313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84802613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1/184215112" TargetMode="External"/><Relationship Id="rId1" Type="http://schemas.openxmlformats.org/officeDocument/2006/relationships/hyperlink" Target="https://podminky.urs.cz/item/CS_URS_2022_01/111103202" TargetMode="External"/><Relationship Id="rId6" Type="http://schemas.openxmlformats.org/officeDocument/2006/relationships/hyperlink" Target="https://podminky.urs.cz/item/CS_URS_2022_01/998231311" TargetMode="External"/><Relationship Id="rId5" Type="http://schemas.openxmlformats.org/officeDocument/2006/relationships/hyperlink" Target="https://podminky.urs.cz/item/CS_URS_2022_01/185851121" TargetMode="External"/><Relationship Id="rId4" Type="http://schemas.openxmlformats.org/officeDocument/2006/relationships/hyperlink" Target="https://podminky.urs.cz/item/CS_URS_2022_01/1858043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2_01/184802613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2_01/184215112" TargetMode="External"/><Relationship Id="rId1" Type="http://schemas.openxmlformats.org/officeDocument/2006/relationships/hyperlink" Target="https://podminky.urs.cz/item/CS_URS_2022_01/111103202" TargetMode="External"/><Relationship Id="rId6" Type="http://schemas.openxmlformats.org/officeDocument/2006/relationships/hyperlink" Target="https://podminky.urs.cz/item/CS_URS_2022_01/998231311" TargetMode="External"/><Relationship Id="rId5" Type="http://schemas.openxmlformats.org/officeDocument/2006/relationships/hyperlink" Target="https://podminky.urs.cz/item/CS_URS_2022_01/185851121" TargetMode="External"/><Relationship Id="rId4" Type="http://schemas.openxmlformats.org/officeDocument/2006/relationships/hyperlink" Target="https://podminky.urs.cz/item/CS_URS_2022_01/1858043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https://podminky.urs.cz/item/CS_URS_2022_01/184802613" TargetMode="External"/><Relationship Id="rId7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11211231" TargetMode="External"/><Relationship Id="rId1" Type="http://schemas.openxmlformats.org/officeDocument/2006/relationships/hyperlink" Target="https://podminky.urs.cz/item/CS_URS_2022_01/111103202" TargetMode="External"/><Relationship Id="rId6" Type="http://schemas.openxmlformats.org/officeDocument/2006/relationships/hyperlink" Target="https://podminky.urs.cz/item/CS_URS_2022_01/185851121" TargetMode="External"/><Relationship Id="rId5" Type="http://schemas.openxmlformats.org/officeDocument/2006/relationships/hyperlink" Target="https://podminky.urs.cz/item/CS_URS_2022_01/185804312" TargetMode="External"/><Relationship Id="rId4" Type="http://schemas.openxmlformats.org/officeDocument/2006/relationships/hyperlink" Target="https://podminky.urs.cz/item/CS_URS_2022_01/18480611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40" workbookViewId="0">
      <selection activeCell="J57" sqref="J57:AF5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7" t="s">
        <v>14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3"/>
      <c r="AQ5" s="23"/>
      <c r="AR5" s="21"/>
      <c r="BE5" s="34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9" t="s">
        <v>17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3"/>
      <c r="AQ6" s="23"/>
      <c r="AR6" s="21"/>
      <c r="BE6" s="34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4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5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45"/>
      <c r="BS13" s="18" t="s">
        <v>6</v>
      </c>
    </row>
    <row r="14" spans="1:74" ht="12.75">
      <c r="B14" s="22"/>
      <c r="C14" s="23"/>
      <c r="D14" s="23"/>
      <c r="E14" s="350" t="s">
        <v>31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4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5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4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5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5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4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5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5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5"/>
    </row>
    <row r="23" spans="1:71" s="1" customFormat="1" ht="55.5" customHeight="1">
      <c r="B23" s="22"/>
      <c r="C23" s="23"/>
      <c r="D23" s="23"/>
      <c r="E23" s="352" t="s">
        <v>39</v>
      </c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2"/>
      <c r="AN23" s="352"/>
      <c r="AO23" s="23"/>
      <c r="AP23" s="23"/>
      <c r="AQ23" s="23"/>
      <c r="AR23" s="21"/>
      <c r="BE23" s="34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5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3">
        <f>ROUND(AG54,2)</f>
        <v>0</v>
      </c>
      <c r="AL26" s="354"/>
      <c r="AM26" s="354"/>
      <c r="AN26" s="354"/>
      <c r="AO26" s="354"/>
      <c r="AP26" s="37"/>
      <c r="AQ26" s="37"/>
      <c r="AR26" s="40"/>
      <c r="BE26" s="34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5" t="s">
        <v>41</v>
      </c>
      <c r="M28" s="355"/>
      <c r="N28" s="355"/>
      <c r="O28" s="355"/>
      <c r="P28" s="355"/>
      <c r="Q28" s="37"/>
      <c r="R28" s="37"/>
      <c r="S28" s="37"/>
      <c r="T28" s="37"/>
      <c r="U28" s="37"/>
      <c r="V28" s="37"/>
      <c r="W28" s="355" t="s">
        <v>42</v>
      </c>
      <c r="X28" s="355"/>
      <c r="Y28" s="355"/>
      <c r="Z28" s="355"/>
      <c r="AA28" s="355"/>
      <c r="AB28" s="355"/>
      <c r="AC28" s="355"/>
      <c r="AD28" s="355"/>
      <c r="AE28" s="355"/>
      <c r="AF28" s="37"/>
      <c r="AG28" s="37"/>
      <c r="AH28" s="37"/>
      <c r="AI28" s="37"/>
      <c r="AJ28" s="37"/>
      <c r="AK28" s="355" t="s">
        <v>43</v>
      </c>
      <c r="AL28" s="355"/>
      <c r="AM28" s="355"/>
      <c r="AN28" s="355"/>
      <c r="AO28" s="355"/>
      <c r="AP28" s="37"/>
      <c r="AQ28" s="37"/>
      <c r="AR28" s="40"/>
      <c r="BE28" s="345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58">
        <v>0.21</v>
      </c>
      <c r="M29" s="357"/>
      <c r="N29" s="357"/>
      <c r="O29" s="357"/>
      <c r="P29" s="357"/>
      <c r="Q29" s="42"/>
      <c r="R29" s="42"/>
      <c r="S29" s="42"/>
      <c r="T29" s="42"/>
      <c r="U29" s="42"/>
      <c r="V29" s="42"/>
      <c r="W29" s="356">
        <f>ROUND(AZ54, 2)</f>
        <v>0</v>
      </c>
      <c r="X29" s="357"/>
      <c r="Y29" s="357"/>
      <c r="Z29" s="357"/>
      <c r="AA29" s="357"/>
      <c r="AB29" s="357"/>
      <c r="AC29" s="357"/>
      <c r="AD29" s="357"/>
      <c r="AE29" s="357"/>
      <c r="AF29" s="42"/>
      <c r="AG29" s="42"/>
      <c r="AH29" s="42"/>
      <c r="AI29" s="42"/>
      <c r="AJ29" s="42"/>
      <c r="AK29" s="356">
        <f>ROUND(AV54, 2)</f>
        <v>0</v>
      </c>
      <c r="AL29" s="357"/>
      <c r="AM29" s="357"/>
      <c r="AN29" s="357"/>
      <c r="AO29" s="357"/>
      <c r="AP29" s="42"/>
      <c r="AQ29" s="42"/>
      <c r="AR29" s="43"/>
      <c r="BE29" s="346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58">
        <v>0.15</v>
      </c>
      <c r="M30" s="357"/>
      <c r="N30" s="357"/>
      <c r="O30" s="357"/>
      <c r="P30" s="357"/>
      <c r="Q30" s="42"/>
      <c r="R30" s="42"/>
      <c r="S30" s="42"/>
      <c r="T30" s="42"/>
      <c r="U30" s="42"/>
      <c r="V30" s="42"/>
      <c r="W30" s="356">
        <f>ROUND(BA54, 2)</f>
        <v>0</v>
      </c>
      <c r="X30" s="357"/>
      <c r="Y30" s="357"/>
      <c r="Z30" s="357"/>
      <c r="AA30" s="357"/>
      <c r="AB30" s="357"/>
      <c r="AC30" s="357"/>
      <c r="AD30" s="357"/>
      <c r="AE30" s="357"/>
      <c r="AF30" s="42"/>
      <c r="AG30" s="42"/>
      <c r="AH30" s="42"/>
      <c r="AI30" s="42"/>
      <c r="AJ30" s="42"/>
      <c r="AK30" s="356">
        <f>ROUND(AW54, 2)</f>
        <v>0</v>
      </c>
      <c r="AL30" s="357"/>
      <c r="AM30" s="357"/>
      <c r="AN30" s="357"/>
      <c r="AO30" s="357"/>
      <c r="AP30" s="42"/>
      <c r="AQ30" s="42"/>
      <c r="AR30" s="43"/>
      <c r="BE30" s="346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58">
        <v>0.21</v>
      </c>
      <c r="M31" s="357"/>
      <c r="N31" s="357"/>
      <c r="O31" s="357"/>
      <c r="P31" s="357"/>
      <c r="Q31" s="42"/>
      <c r="R31" s="42"/>
      <c r="S31" s="42"/>
      <c r="T31" s="42"/>
      <c r="U31" s="42"/>
      <c r="V31" s="42"/>
      <c r="W31" s="356">
        <f>ROUND(BB54, 2)</f>
        <v>0</v>
      </c>
      <c r="X31" s="357"/>
      <c r="Y31" s="357"/>
      <c r="Z31" s="357"/>
      <c r="AA31" s="357"/>
      <c r="AB31" s="357"/>
      <c r="AC31" s="357"/>
      <c r="AD31" s="357"/>
      <c r="AE31" s="357"/>
      <c r="AF31" s="42"/>
      <c r="AG31" s="42"/>
      <c r="AH31" s="42"/>
      <c r="AI31" s="42"/>
      <c r="AJ31" s="42"/>
      <c r="AK31" s="356">
        <v>0</v>
      </c>
      <c r="AL31" s="357"/>
      <c r="AM31" s="357"/>
      <c r="AN31" s="357"/>
      <c r="AO31" s="357"/>
      <c r="AP31" s="42"/>
      <c r="AQ31" s="42"/>
      <c r="AR31" s="43"/>
      <c r="BE31" s="346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58">
        <v>0.15</v>
      </c>
      <c r="M32" s="357"/>
      <c r="N32" s="357"/>
      <c r="O32" s="357"/>
      <c r="P32" s="357"/>
      <c r="Q32" s="42"/>
      <c r="R32" s="42"/>
      <c r="S32" s="42"/>
      <c r="T32" s="42"/>
      <c r="U32" s="42"/>
      <c r="V32" s="42"/>
      <c r="W32" s="356">
        <f>ROUND(BC54, 2)</f>
        <v>0</v>
      </c>
      <c r="X32" s="357"/>
      <c r="Y32" s="357"/>
      <c r="Z32" s="357"/>
      <c r="AA32" s="357"/>
      <c r="AB32" s="357"/>
      <c r="AC32" s="357"/>
      <c r="AD32" s="357"/>
      <c r="AE32" s="357"/>
      <c r="AF32" s="42"/>
      <c r="AG32" s="42"/>
      <c r="AH32" s="42"/>
      <c r="AI32" s="42"/>
      <c r="AJ32" s="42"/>
      <c r="AK32" s="356">
        <v>0</v>
      </c>
      <c r="AL32" s="357"/>
      <c r="AM32" s="357"/>
      <c r="AN32" s="357"/>
      <c r="AO32" s="357"/>
      <c r="AP32" s="42"/>
      <c r="AQ32" s="42"/>
      <c r="AR32" s="43"/>
      <c r="BE32" s="346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58">
        <v>0</v>
      </c>
      <c r="M33" s="357"/>
      <c r="N33" s="357"/>
      <c r="O33" s="357"/>
      <c r="P33" s="357"/>
      <c r="Q33" s="42"/>
      <c r="R33" s="42"/>
      <c r="S33" s="42"/>
      <c r="T33" s="42"/>
      <c r="U33" s="42"/>
      <c r="V33" s="42"/>
      <c r="W33" s="356">
        <f>ROUND(BD54, 2)</f>
        <v>0</v>
      </c>
      <c r="X33" s="357"/>
      <c r="Y33" s="357"/>
      <c r="Z33" s="357"/>
      <c r="AA33" s="357"/>
      <c r="AB33" s="357"/>
      <c r="AC33" s="357"/>
      <c r="AD33" s="357"/>
      <c r="AE33" s="357"/>
      <c r="AF33" s="42"/>
      <c r="AG33" s="42"/>
      <c r="AH33" s="42"/>
      <c r="AI33" s="42"/>
      <c r="AJ33" s="42"/>
      <c r="AK33" s="356">
        <v>0</v>
      </c>
      <c r="AL33" s="357"/>
      <c r="AM33" s="357"/>
      <c r="AN33" s="357"/>
      <c r="AO33" s="35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62" t="s">
        <v>52</v>
      </c>
      <c r="Y35" s="360"/>
      <c r="Z35" s="360"/>
      <c r="AA35" s="360"/>
      <c r="AB35" s="360"/>
      <c r="AC35" s="46"/>
      <c r="AD35" s="46"/>
      <c r="AE35" s="46"/>
      <c r="AF35" s="46"/>
      <c r="AG35" s="46"/>
      <c r="AH35" s="46"/>
      <c r="AI35" s="46"/>
      <c r="AJ35" s="46"/>
      <c r="AK35" s="359">
        <f>SUM(AK26:AK33)</f>
        <v>0</v>
      </c>
      <c r="AL35" s="360"/>
      <c r="AM35" s="360"/>
      <c r="AN35" s="360"/>
      <c r="AO35" s="36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17/21/1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4" t="str">
        <f>K6</f>
        <v>Výsadba ORG1 v k.ú. Staré Hvězdlice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k.ú. Staré Hvězdlice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6" t="str">
        <f>IF(AN8= "","",AN8)</f>
        <v>29. 12. 2021</v>
      </c>
      <c r="AN47" s="32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ČR SPÚ, KPÚ pro Jihomoravský kraj, pobočka Vyškov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27" t="str">
        <f>IF(E17="","",E17)</f>
        <v>Hanousek s.r.o., Barákova 2745/41, 79601 Prostějov</v>
      </c>
      <c r="AN49" s="328"/>
      <c r="AO49" s="328"/>
      <c r="AP49" s="328"/>
      <c r="AQ49" s="37"/>
      <c r="AR49" s="40"/>
      <c r="AS49" s="329" t="s">
        <v>54</v>
      </c>
      <c r="AT49" s="33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27" t="str">
        <f>IF(E20="","",E20)</f>
        <v>Hanousek s.ro., Barákova 2745/41, 796 01 Prostějov</v>
      </c>
      <c r="AN50" s="328"/>
      <c r="AO50" s="328"/>
      <c r="AP50" s="328"/>
      <c r="AQ50" s="37"/>
      <c r="AR50" s="40"/>
      <c r="AS50" s="331"/>
      <c r="AT50" s="33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3"/>
      <c r="AT51" s="33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5" t="s">
        <v>55</v>
      </c>
      <c r="D52" s="336"/>
      <c r="E52" s="336"/>
      <c r="F52" s="336"/>
      <c r="G52" s="336"/>
      <c r="H52" s="67"/>
      <c r="I52" s="338" t="s">
        <v>56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7" t="s">
        <v>57</v>
      </c>
      <c r="AH52" s="336"/>
      <c r="AI52" s="336"/>
      <c r="AJ52" s="336"/>
      <c r="AK52" s="336"/>
      <c r="AL52" s="336"/>
      <c r="AM52" s="336"/>
      <c r="AN52" s="338" t="s">
        <v>58</v>
      </c>
      <c r="AO52" s="336"/>
      <c r="AP52" s="336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2">
        <f>ROUND(SUM(AG55:AG58),2)</f>
        <v>0</v>
      </c>
      <c r="AH54" s="342"/>
      <c r="AI54" s="342"/>
      <c r="AJ54" s="342"/>
      <c r="AK54" s="342"/>
      <c r="AL54" s="342"/>
      <c r="AM54" s="342"/>
      <c r="AN54" s="343">
        <f>SUM(AG54,AT54)</f>
        <v>0</v>
      </c>
      <c r="AO54" s="343"/>
      <c r="AP54" s="343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19</v>
      </c>
    </row>
    <row r="55" spans="1:91" s="7" customFormat="1" ht="24.75" customHeight="1">
      <c r="A55" s="87" t="s">
        <v>78</v>
      </c>
      <c r="B55" s="88"/>
      <c r="C55" s="89"/>
      <c r="D55" s="339" t="s">
        <v>79</v>
      </c>
      <c r="E55" s="339"/>
      <c r="F55" s="339"/>
      <c r="G55" s="339"/>
      <c r="H55" s="339"/>
      <c r="I55" s="90"/>
      <c r="J55" s="339" t="s">
        <v>80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40">
        <f>'SO 01_2 - Výsadba'!J30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1" t="s">
        <v>81</v>
      </c>
      <c r="AR55" s="92"/>
      <c r="AS55" s="93">
        <v>0</v>
      </c>
      <c r="AT55" s="94">
        <f>ROUND(SUM(AV55:AW55),2)</f>
        <v>0</v>
      </c>
      <c r="AU55" s="95">
        <f>'SO 01_2 - Výsadba'!P84</f>
        <v>0</v>
      </c>
      <c r="AV55" s="94">
        <f>'SO 01_2 - Výsadba'!J33</f>
        <v>0</v>
      </c>
      <c r="AW55" s="94">
        <f>'SO 01_2 - Výsadba'!J34</f>
        <v>0</v>
      </c>
      <c r="AX55" s="94">
        <f>'SO 01_2 - Výsadba'!J35</f>
        <v>0</v>
      </c>
      <c r="AY55" s="94">
        <f>'SO 01_2 - Výsadba'!J36</f>
        <v>0</v>
      </c>
      <c r="AZ55" s="94">
        <f>'SO 01_2 - Výsadba'!F33</f>
        <v>0</v>
      </c>
      <c r="BA55" s="94">
        <f>'SO 01_2 - Výsadba'!F34</f>
        <v>0</v>
      </c>
      <c r="BB55" s="94">
        <f>'SO 01_2 - Výsadba'!F35</f>
        <v>0</v>
      </c>
      <c r="BC55" s="94">
        <f>'SO 01_2 - Výsadba'!F36</f>
        <v>0</v>
      </c>
      <c r="BD55" s="96">
        <f>'SO 01_2 - Výsadba'!F37</f>
        <v>0</v>
      </c>
      <c r="BT55" s="97" t="s">
        <v>82</v>
      </c>
      <c r="BV55" s="97" t="s">
        <v>76</v>
      </c>
      <c r="BW55" s="97" t="s">
        <v>83</v>
      </c>
      <c r="BX55" s="97" t="s">
        <v>5</v>
      </c>
      <c r="CL55" s="97" t="s">
        <v>19</v>
      </c>
      <c r="CM55" s="97" t="s">
        <v>84</v>
      </c>
    </row>
    <row r="56" spans="1:91" s="7" customFormat="1" ht="24.75" customHeight="1">
      <c r="A56" s="87" t="s">
        <v>78</v>
      </c>
      <c r="B56" s="88"/>
      <c r="C56" s="89"/>
      <c r="D56" s="339" t="s">
        <v>85</v>
      </c>
      <c r="E56" s="339"/>
      <c r="F56" s="339"/>
      <c r="G56" s="339"/>
      <c r="H56" s="339"/>
      <c r="I56" s="90"/>
      <c r="J56" s="339" t="s">
        <v>86</v>
      </c>
      <c r="K56" s="339"/>
      <c r="L56" s="339"/>
      <c r="M56" s="339"/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  <c r="AA56" s="339"/>
      <c r="AB56" s="339"/>
      <c r="AC56" s="339"/>
      <c r="AD56" s="339"/>
      <c r="AE56" s="339"/>
      <c r="AF56" s="339"/>
      <c r="AG56" s="340">
        <f>'SO 01_3 - 1. rok následné...'!J30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1" t="s">
        <v>81</v>
      </c>
      <c r="AR56" s="92"/>
      <c r="AS56" s="93">
        <v>0</v>
      </c>
      <c r="AT56" s="94">
        <f>ROUND(SUM(AV56:AW56),2)</f>
        <v>0</v>
      </c>
      <c r="AU56" s="95">
        <f>'SO 01_3 - 1. rok následné...'!P82</f>
        <v>0</v>
      </c>
      <c r="AV56" s="94">
        <f>'SO 01_3 - 1. rok následné...'!J33</f>
        <v>0</v>
      </c>
      <c r="AW56" s="94">
        <f>'SO 01_3 - 1. rok následné...'!J34</f>
        <v>0</v>
      </c>
      <c r="AX56" s="94">
        <f>'SO 01_3 - 1. rok následné...'!J35</f>
        <v>0</v>
      </c>
      <c r="AY56" s="94">
        <f>'SO 01_3 - 1. rok následné...'!J36</f>
        <v>0</v>
      </c>
      <c r="AZ56" s="94">
        <f>'SO 01_3 - 1. rok následné...'!F33</f>
        <v>0</v>
      </c>
      <c r="BA56" s="94">
        <f>'SO 01_3 - 1. rok následné...'!F34</f>
        <v>0</v>
      </c>
      <c r="BB56" s="94">
        <f>'SO 01_3 - 1. rok následné...'!F35</f>
        <v>0</v>
      </c>
      <c r="BC56" s="94">
        <f>'SO 01_3 - 1. rok následné...'!F36</f>
        <v>0</v>
      </c>
      <c r="BD56" s="96">
        <f>'SO 01_3 - 1. rok následné...'!F37</f>
        <v>0</v>
      </c>
      <c r="BT56" s="97" t="s">
        <v>82</v>
      </c>
      <c r="BV56" s="97" t="s">
        <v>76</v>
      </c>
      <c r="BW56" s="97" t="s">
        <v>87</v>
      </c>
      <c r="BX56" s="97" t="s">
        <v>5</v>
      </c>
      <c r="CL56" s="97" t="s">
        <v>19</v>
      </c>
      <c r="CM56" s="97" t="s">
        <v>84</v>
      </c>
    </row>
    <row r="57" spans="1:91" s="7" customFormat="1" ht="24.75" customHeight="1">
      <c r="A57" s="87" t="s">
        <v>78</v>
      </c>
      <c r="B57" s="88"/>
      <c r="C57" s="89"/>
      <c r="D57" s="339" t="s">
        <v>88</v>
      </c>
      <c r="E57" s="339"/>
      <c r="F57" s="339"/>
      <c r="G57" s="339"/>
      <c r="H57" s="339"/>
      <c r="I57" s="90"/>
      <c r="J57" s="339" t="s">
        <v>89</v>
      </c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40">
        <f>'SO 01_4 - 2. rok následné...'!J30</f>
        <v>0</v>
      </c>
      <c r="AH57" s="341"/>
      <c r="AI57" s="341"/>
      <c r="AJ57" s="341"/>
      <c r="AK57" s="341"/>
      <c r="AL57" s="341"/>
      <c r="AM57" s="341"/>
      <c r="AN57" s="340">
        <f>SUM(AG57,AT57)</f>
        <v>0</v>
      </c>
      <c r="AO57" s="341"/>
      <c r="AP57" s="341"/>
      <c r="AQ57" s="91" t="s">
        <v>81</v>
      </c>
      <c r="AR57" s="92"/>
      <c r="AS57" s="93">
        <v>0</v>
      </c>
      <c r="AT57" s="94">
        <f>ROUND(SUM(AV57:AW57),2)</f>
        <v>0</v>
      </c>
      <c r="AU57" s="95">
        <f>'SO 01_4 - 2. rok následné...'!P82</f>
        <v>0</v>
      </c>
      <c r="AV57" s="94">
        <f>'SO 01_4 - 2. rok následné...'!J33</f>
        <v>0</v>
      </c>
      <c r="AW57" s="94">
        <f>'SO 01_4 - 2. rok následné...'!J34</f>
        <v>0</v>
      </c>
      <c r="AX57" s="94">
        <f>'SO 01_4 - 2. rok následné...'!J35</f>
        <v>0</v>
      </c>
      <c r="AY57" s="94">
        <f>'SO 01_4 - 2. rok následné...'!J36</f>
        <v>0</v>
      </c>
      <c r="AZ57" s="94">
        <f>'SO 01_4 - 2. rok následné...'!F33</f>
        <v>0</v>
      </c>
      <c r="BA57" s="94">
        <f>'SO 01_4 - 2. rok následné...'!F34</f>
        <v>0</v>
      </c>
      <c r="BB57" s="94">
        <f>'SO 01_4 - 2. rok následné...'!F35</f>
        <v>0</v>
      </c>
      <c r="BC57" s="94">
        <f>'SO 01_4 - 2. rok následné...'!F36</f>
        <v>0</v>
      </c>
      <c r="BD57" s="96">
        <f>'SO 01_4 - 2. rok následné...'!F37</f>
        <v>0</v>
      </c>
      <c r="BT57" s="97" t="s">
        <v>82</v>
      </c>
      <c r="BV57" s="97" t="s">
        <v>76</v>
      </c>
      <c r="BW57" s="97" t="s">
        <v>90</v>
      </c>
      <c r="BX57" s="97" t="s">
        <v>5</v>
      </c>
      <c r="CL57" s="97" t="s">
        <v>19</v>
      </c>
      <c r="CM57" s="97" t="s">
        <v>84</v>
      </c>
    </row>
    <row r="58" spans="1:91" s="7" customFormat="1" ht="24.75" customHeight="1">
      <c r="A58" s="87" t="s">
        <v>78</v>
      </c>
      <c r="B58" s="88"/>
      <c r="C58" s="89"/>
      <c r="D58" s="339" t="s">
        <v>91</v>
      </c>
      <c r="E58" s="339"/>
      <c r="F58" s="339"/>
      <c r="G58" s="339"/>
      <c r="H58" s="339"/>
      <c r="I58" s="90"/>
      <c r="J58" s="339" t="s">
        <v>92</v>
      </c>
      <c r="K58" s="339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  <c r="AA58" s="339"/>
      <c r="AB58" s="339"/>
      <c r="AC58" s="339"/>
      <c r="AD58" s="339"/>
      <c r="AE58" s="339"/>
      <c r="AF58" s="339"/>
      <c r="AG58" s="340">
        <f>'SO 01_5 - 3. rok následné...'!J30</f>
        <v>0</v>
      </c>
      <c r="AH58" s="341"/>
      <c r="AI58" s="341"/>
      <c r="AJ58" s="341"/>
      <c r="AK58" s="341"/>
      <c r="AL58" s="341"/>
      <c r="AM58" s="341"/>
      <c r="AN58" s="340">
        <f>SUM(AG58,AT58)</f>
        <v>0</v>
      </c>
      <c r="AO58" s="341"/>
      <c r="AP58" s="341"/>
      <c r="AQ58" s="91" t="s">
        <v>81</v>
      </c>
      <c r="AR58" s="92"/>
      <c r="AS58" s="98">
        <v>0</v>
      </c>
      <c r="AT58" s="99">
        <f>ROUND(SUM(AV58:AW58),2)</f>
        <v>0</v>
      </c>
      <c r="AU58" s="100">
        <f>'SO 01_5 - 3. rok následné...'!P82</f>
        <v>0</v>
      </c>
      <c r="AV58" s="99">
        <f>'SO 01_5 - 3. rok následné...'!J33</f>
        <v>0</v>
      </c>
      <c r="AW58" s="99">
        <f>'SO 01_5 - 3. rok následné...'!J34</f>
        <v>0</v>
      </c>
      <c r="AX58" s="99">
        <f>'SO 01_5 - 3. rok následné...'!J35</f>
        <v>0</v>
      </c>
      <c r="AY58" s="99">
        <f>'SO 01_5 - 3. rok následné...'!J36</f>
        <v>0</v>
      </c>
      <c r="AZ58" s="99">
        <f>'SO 01_5 - 3. rok následné...'!F33</f>
        <v>0</v>
      </c>
      <c r="BA58" s="99">
        <f>'SO 01_5 - 3. rok následné...'!F34</f>
        <v>0</v>
      </c>
      <c r="BB58" s="99">
        <f>'SO 01_5 - 3. rok následné...'!F35</f>
        <v>0</v>
      </c>
      <c r="BC58" s="99">
        <f>'SO 01_5 - 3. rok následné...'!F36</f>
        <v>0</v>
      </c>
      <c r="BD58" s="101">
        <f>'SO 01_5 - 3. rok následné...'!F37</f>
        <v>0</v>
      </c>
      <c r="BT58" s="97" t="s">
        <v>82</v>
      </c>
      <c r="BV58" s="97" t="s">
        <v>76</v>
      </c>
      <c r="BW58" s="97" t="s">
        <v>93</v>
      </c>
      <c r="BX58" s="97" t="s">
        <v>5</v>
      </c>
      <c r="CL58" s="97" t="s">
        <v>19</v>
      </c>
      <c r="CM58" s="97" t="s">
        <v>84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NQ0v1eEofj1e3TL32R6jqzJVUiQ1aMHWPcISL/WMo5142C5m6voZ9AUeqVBEsRW3Q5EBxFqAkZBMmuoIUUTcdg==" saltValue="jM0U9gaSgKItj7tLnw6+ltUVjOvq6N2wX8avh0eFbUmEwnc2h5w3ziTIssLXlLc/zxBcNNOgN62RPggqTMmdY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_2 - Výsadba'!C2" display="/" xr:uid="{00000000-0004-0000-0000-000000000000}"/>
    <hyperlink ref="A56" location="'SO 01_3 - 1. rok následné...'!C2" display="/" xr:uid="{00000000-0004-0000-0000-000001000000}"/>
    <hyperlink ref="A57" location="'SO 01_4 - 2. rok následné...'!C2" display="/" xr:uid="{00000000-0004-0000-0000-000002000000}"/>
    <hyperlink ref="A58" location="'SO 01_5 - 3. rok následné...'!C2" display="/" xr:uid="{00000000-0004-0000-0000-000003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84</v>
      </c>
    </row>
    <row r="4" spans="1:46" s="1" customFormat="1" ht="24.95" customHeight="1">
      <c r="B4" s="21"/>
      <c r="D4" s="104" t="s">
        <v>94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Výsadba ORG1 v k.ú. Staré Hvězdlice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95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96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29. 12. 2021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37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97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ROUND((SUM(BE84:BE249)),  2)</f>
        <v>0</v>
      </c>
      <c r="G33" s="35"/>
      <c r="H33" s="35"/>
      <c r="I33" s="119">
        <v>0.21</v>
      </c>
      <c r="J33" s="118">
        <f>ROUND(((SUM(BE84:BE249))*I33),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ROUND((SUM(BF84:BF249)),  2)</f>
        <v>0</v>
      </c>
      <c r="G34" s="35"/>
      <c r="H34" s="35"/>
      <c r="I34" s="119">
        <v>0.15</v>
      </c>
      <c r="J34" s="118">
        <f>ROUND(((SUM(BF84:BF249))*I34),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ROUND((SUM(BG84:BG249)),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ROUND((SUM(BH84:BH249)),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ROUND((SUM(BI84:BI249)),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Výsadba ORG1 v k.ú. Staré Hvězdlice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95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SO 01_2 - Výsadba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Staré Hvězdlice</v>
      </c>
      <c r="G52" s="37"/>
      <c r="H52" s="37"/>
      <c r="I52" s="30" t="s">
        <v>23</v>
      </c>
      <c r="J52" s="60" t="str">
        <f>IF(J12="","",J12)</f>
        <v>29. 12. 2021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ČR SPÚ, KPÚ pro Jihomoravský kraj, pobočka Vyškov</v>
      </c>
      <c r="G54" s="37"/>
      <c r="H54" s="37"/>
      <c r="I54" s="30" t="s">
        <v>32</v>
      </c>
      <c r="J54" s="33" t="str">
        <f>E21</f>
        <v>Hanousek s.ro., Barákova 2745/41, 796 01 Prostějov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Ing. Michaela Hanousková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J233</f>
        <v>0</v>
      </c>
      <c r="K62" s="142"/>
      <c r="L62" s="146"/>
    </row>
    <row r="63" spans="1:47" s="9" customFormat="1" ht="24.95" customHeight="1">
      <c r="B63" s="135"/>
      <c r="C63" s="136"/>
      <c r="D63" s="137" t="s">
        <v>105</v>
      </c>
      <c r="E63" s="138"/>
      <c r="F63" s="138"/>
      <c r="G63" s="138"/>
      <c r="H63" s="138"/>
      <c r="I63" s="138"/>
      <c r="J63" s="139">
        <f>J237</f>
        <v>0</v>
      </c>
      <c r="K63" s="136"/>
      <c r="L63" s="140"/>
    </row>
    <row r="64" spans="1:47" s="10" customFormat="1" ht="19.899999999999999" customHeight="1">
      <c r="B64" s="141"/>
      <c r="C64" s="142"/>
      <c r="D64" s="143" t="s">
        <v>106</v>
      </c>
      <c r="E64" s="144"/>
      <c r="F64" s="144"/>
      <c r="G64" s="144"/>
      <c r="H64" s="144"/>
      <c r="I64" s="144"/>
      <c r="J64" s="145">
        <f>J238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107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1" t="str">
        <f>E7</f>
        <v>Výsadba ORG1 v k.ú. Staré Hvězdlice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95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4" t="str">
        <f>E9</f>
        <v>SO 01_2 - Výsadba</v>
      </c>
      <c r="F76" s="373"/>
      <c r="G76" s="373"/>
      <c r="H76" s="37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k.ú. Staré Hvězdlice</v>
      </c>
      <c r="G78" s="37"/>
      <c r="H78" s="37"/>
      <c r="I78" s="30" t="s">
        <v>23</v>
      </c>
      <c r="J78" s="60" t="str">
        <f>IF(J12="","",J12)</f>
        <v>29. 12. 2021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40.15" customHeight="1">
      <c r="A80" s="35"/>
      <c r="B80" s="36"/>
      <c r="C80" s="30" t="s">
        <v>25</v>
      </c>
      <c r="D80" s="37"/>
      <c r="E80" s="37"/>
      <c r="F80" s="28" t="str">
        <f>E15</f>
        <v>ČR SPÚ, KPÚ pro Jihomoravský kraj, pobočka Vyškov</v>
      </c>
      <c r="G80" s="37"/>
      <c r="H80" s="37"/>
      <c r="I80" s="30" t="s">
        <v>32</v>
      </c>
      <c r="J80" s="33" t="str">
        <f>E21</f>
        <v>Hanousek s.ro., Barákova 2745/41, 796 01 Prostějov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30</v>
      </c>
      <c r="D81" s="37"/>
      <c r="E81" s="37"/>
      <c r="F81" s="28" t="str">
        <f>IF(E18="","",E18)</f>
        <v>Vyplň údaj</v>
      </c>
      <c r="G81" s="37"/>
      <c r="H81" s="37"/>
      <c r="I81" s="30" t="s">
        <v>36</v>
      </c>
      <c r="J81" s="33" t="str">
        <f>E24</f>
        <v>Ing. Michaela Hanousková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108</v>
      </c>
      <c r="D83" s="150" t="s">
        <v>59</v>
      </c>
      <c r="E83" s="150" t="s">
        <v>55</v>
      </c>
      <c r="F83" s="150" t="s">
        <v>56</v>
      </c>
      <c r="G83" s="150" t="s">
        <v>109</v>
      </c>
      <c r="H83" s="150" t="s">
        <v>110</v>
      </c>
      <c r="I83" s="150" t="s">
        <v>111</v>
      </c>
      <c r="J83" s="150" t="s">
        <v>100</v>
      </c>
      <c r="K83" s="151" t="s">
        <v>112</v>
      </c>
      <c r="L83" s="152"/>
      <c r="M83" s="69" t="s">
        <v>19</v>
      </c>
      <c r="N83" s="70" t="s">
        <v>44</v>
      </c>
      <c r="O83" s="70" t="s">
        <v>113</v>
      </c>
      <c r="P83" s="70" t="s">
        <v>114</v>
      </c>
      <c r="Q83" s="70" t="s">
        <v>115</v>
      </c>
      <c r="R83" s="70" t="s">
        <v>116</v>
      </c>
      <c r="S83" s="70" t="s">
        <v>117</v>
      </c>
      <c r="T83" s="71" t="s">
        <v>118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119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P85+P237</f>
        <v>0</v>
      </c>
      <c r="Q84" s="73"/>
      <c r="R84" s="155">
        <f>R85+R237</f>
        <v>7.1315299999999997</v>
      </c>
      <c r="S84" s="73"/>
      <c r="T84" s="156">
        <f>T85+T237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73</v>
      </c>
      <c r="AU84" s="18" t="s">
        <v>101</v>
      </c>
      <c r="BK84" s="157">
        <f>BK85+BK237</f>
        <v>0</v>
      </c>
    </row>
    <row r="85" spans="1:65" s="12" customFormat="1" ht="25.9" customHeight="1">
      <c r="B85" s="158"/>
      <c r="C85" s="159"/>
      <c r="D85" s="160" t="s">
        <v>73</v>
      </c>
      <c r="E85" s="161" t="s">
        <v>120</v>
      </c>
      <c r="F85" s="161" t="s">
        <v>121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P86+P233</f>
        <v>0</v>
      </c>
      <c r="Q85" s="166"/>
      <c r="R85" s="167">
        <f>R86+R233</f>
        <v>7.1315299999999997</v>
      </c>
      <c r="S85" s="166"/>
      <c r="T85" s="168">
        <f>T86+T233</f>
        <v>0</v>
      </c>
      <c r="AR85" s="169" t="s">
        <v>82</v>
      </c>
      <c r="AT85" s="170" t="s">
        <v>73</v>
      </c>
      <c r="AU85" s="170" t="s">
        <v>74</v>
      </c>
      <c r="AY85" s="169" t="s">
        <v>122</v>
      </c>
      <c r="BK85" s="171">
        <f>BK86+BK233</f>
        <v>0</v>
      </c>
    </row>
    <row r="86" spans="1:65" s="12" customFormat="1" ht="22.9" customHeight="1">
      <c r="B86" s="158"/>
      <c r="C86" s="159"/>
      <c r="D86" s="160" t="s">
        <v>73</v>
      </c>
      <c r="E86" s="172" t="s">
        <v>82</v>
      </c>
      <c r="F86" s="172" t="s">
        <v>123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SUM(P87:P232)</f>
        <v>0</v>
      </c>
      <c r="Q86" s="166"/>
      <c r="R86" s="167">
        <f>SUM(R87:R232)</f>
        <v>7.1315299999999997</v>
      </c>
      <c r="S86" s="166"/>
      <c r="T86" s="168">
        <f>SUM(T87:T232)</f>
        <v>0</v>
      </c>
      <c r="AR86" s="169" t="s">
        <v>82</v>
      </c>
      <c r="AT86" s="170" t="s">
        <v>73</v>
      </c>
      <c r="AU86" s="170" t="s">
        <v>82</v>
      </c>
      <c r="AY86" s="169" t="s">
        <v>122</v>
      </c>
      <c r="BK86" s="171">
        <f>SUM(BK87:BK232)</f>
        <v>0</v>
      </c>
    </row>
    <row r="87" spans="1:65" s="2" customFormat="1" ht="16.5" customHeight="1">
      <c r="A87" s="35"/>
      <c r="B87" s="36"/>
      <c r="C87" s="174" t="s">
        <v>82</v>
      </c>
      <c r="D87" s="174" t="s">
        <v>124</v>
      </c>
      <c r="E87" s="175" t="s">
        <v>125</v>
      </c>
      <c r="F87" s="176" t="s">
        <v>126</v>
      </c>
      <c r="G87" s="177" t="s">
        <v>127</v>
      </c>
      <c r="H87" s="178">
        <v>1.371</v>
      </c>
      <c r="I87" s="179"/>
      <c r="J87" s="180">
        <f>ROUND(I87*H87,2)</f>
        <v>0</v>
      </c>
      <c r="K87" s="176" t="s">
        <v>128</v>
      </c>
      <c r="L87" s="40"/>
      <c r="M87" s="181" t="s">
        <v>19</v>
      </c>
      <c r="N87" s="182" t="s">
        <v>45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129</v>
      </c>
      <c r="AT87" s="185" t="s">
        <v>124</v>
      </c>
      <c r="AU87" s="185" t="s">
        <v>84</v>
      </c>
      <c r="AY87" s="18" t="s">
        <v>122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82</v>
      </c>
      <c r="BK87" s="186">
        <f>ROUND(I87*H87,2)</f>
        <v>0</v>
      </c>
      <c r="BL87" s="18" t="s">
        <v>129</v>
      </c>
      <c r="BM87" s="185" t="s">
        <v>130</v>
      </c>
    </row>
    <row r="88" spans="1:65" s="2" customFormat="1" ht="11.25">
      <c r="A88" s="35"/>
      <c r="B88" s="36"/>
      <c r="C88" s="37"/>
      <c r="D88" s="187" t="s">
        <v>131</v>
      </c>
      <c r="E88" s="37"/>
      <c r="F88" s="188" t="s">
        <v>132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131</v>
      </c>
      <c r="AU88" s="18" t="s">
        <v>84</v>
      </c>
    </row>
    <row r="89" spans="1:65" s="2" customFormat="1" ht="11.25">
      <c r="A89" s="35"/>
      <c r="B89" s="36"/>
      <c r="C89" s="37"/>
      <c r="D89" s="192" t="s">
        <v>133</v>
      </c>
      <c r="E89" s="37"/>
      <c r="F89" s="193" t="s">
        <v>134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133</v>
      </c>
      <c r="AU89" s="18" t="s">
        <v>84</v>
      </c>
    </row>
    <row r="90" spans="1:65" s="2" customFormat="1" ht="16.5" customHeight="1">
      <c r="A90" s="35"/>
      <c r="B90" s="36"/>
      <c r="C90" s="194" t="s">
        <v>84</v>
      </c>
      <c r="D90" s="194" t="s">
        <v>135</v>
      </c>
      <c r="E90" s="195" t="s">
        <v>136</v>
      </c>
      <c r="F90" s="196" t="s">
        <v>137</v>
      </c>
      <c r="G90" s="197" t="s">
        <v>138</v>
      </c>
      <c r="H90" s="198">
        <v>5.2</v>
      </c>
      <c r="I90" s="199"/>
      <c r="J90" s="200">
        <f>ROUND(I90*H90,2)</f>
        <v>0</v>
      </c>
      <c r="K90" s="196" t="s">
        <v>19</v>
      </c>
      <c r="L90" s="201"/>
      <c r="M90" s="202" t="s">
        <v>19</v>
      </c>
      <c r="N90" s="203" t="s">
        <v>45</v>
      </c>
      <c r="O90" s="65"/>
      <c r="P90" s="183">
        <f>O90*H90</f>
        <v>0</v>
      </c>
      <c r="Q90" s="183">
        <v>1E-3</v>
      </c>
      <c r="R90" s="183">
        <f>Q90*H90</f>
        <v>5.2000000000000006E-3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84</v>
      </c>
      <c r="AY90" s="18" t="s">
        <v>122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82</v>
      </c>
      <c r="BK90" s="186">
        <f>ROUND(I90*H90,2)</f>
        <v>0</v>
      </c>
      <c r="BL90" s="18" t="s">
        <v>129</v>
      </c>
      <c r="BM90" s="185" t="s">
        <v>140</v>
      </c>
    </row>
    <row r="91" spans="1:65" s="2" customFormat="1" ht="11.25">
      <c r="A91" s="35"/>
      <c r="B91" s="36"/>
      <c r="C91" s="37"/>
      <c r="D91" s="187" t="s">
        <v>131</v>
      </c>
      <c r="E91" s="37"/>
      <c r="F91" s="188" t="s">
        <v>137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131</v>
      </c>
      <c r="AU91" s="18" t="s">
        <v>84</v>
      </c>
    </row>
    <row r="92" spans="1:65" s="2" customFormat="1" ht="16.5" customHeight="1">
      <c r="A92" s="35"/>
      <c r="B92" s="36"/>
      <c r="C92" s="194" t="s">
        <v>141</v>
      </c>
      <c r="D92" s="194" t="s">
        <v>135</v>
      </c>
      <c r="E92" s="195" t="s">
        <v>142</v>
      </c>
      <c r="F92" s="196" t="s">
        <v>143</v>
      </c>
      <c r="G92" s="197" t="s">
        <v>144</v>
      </c>
      <c r="H92" s="198">
        <v>5</v>
      </c>
      <c r="I92" s="199"/>
      <c r="J92" s="200">
        <f>ROUND(I92*H92,2)</f>
        <v>0</v>
      </c>
      <c r="K92" s="196" t="s">
        <v>19</v>
      </c>
      <c r="L92" s="201"/>
      <c r="M92" s="202" t="s">
        <v>19</v>
      </c>
      <c r="N92" s="203" t="s">
        <v>45</v>
      </c>
      <c r="O92" s="65"/>
      <c r="P92" s="183">
        <f>O92*H92</f>
        <v>0</v>
      </c>
      <c r="Q92" s="183">
        <v>1E-3</v>
      </c>
      <c r="R92" s="183">
        <f>Q92*H92</f>
        <v>5.0000000000000001E-3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84</v>
      </c>
      <c r="AY92" s="18" t="s">
        <v>122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82</v>
      </c>
      <c r="BK92" s="186">
        <f>ROUND(I92*H92,2)</f>
        <v>0</v>
      </c>
      <c r="BL92" s="18" t="s">
        <v>129</v>
      </c>
      <c r="BM92" s="185" t="s">
        <v>145</v>
      </c>
    </row>
    <row r="93" spans="1:65" s="2" customFormat="1" ht="11.25">
      <c r="A93" s="35"/>
      <c r="B93" s="36"/>
      <c r="C93" s="37"/>
      <c r="D93" s="187" t="s">
        <v>131</v>
      </c>
      <c r="E93" s="37"/>
      <c r="F93" s="188" t="s">
        <v>143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131</v>
      </c>
      <c r="AU93" s="18" t="s">
        <v>84</v>
      </c>
    </row>
    <row r="94" spans="1:65" s="2" customFormat="1" ht="16.5" customHeight="1">
      <c r="A94" s="35"/>
      <c r="B94" s="36"/>
      <c r="C94" s="194" t="s">
        <v>129</v>
      </c>
      <c r="D94" s="194" t="s">
        <v>135</v>
      </c>
      <c r="E94" s="195" t="s">
        <v>146</v>
      </c>
      <c r="F94" s="196" t="s">
        <v>147</v>
      </c>
      <c r="G94" s="197" t="s">
        <v>144</v>
      </c>
      <c r="H94" s="198">
        <v>6</v>
      </c>
      <c r="I94" s="199"/>
      <c r="J94" s="200">
        <f>ROUND(I94*H94,2)</f>
        <v>0</v>
      </c>
      <c r="K94" s="196" t="s">
        <v>19</v>
      </c>
      <c r="L94" s="201"/>
      <c r="M94" s="202" t="s">
        <v>19</v>
      </c>
      <c r="N94" s="203" t="s">
        <v>45</v>
      </c>
      <c r="O94" s="65"/>
      <c r="P94" s="183">
        <f>O94*H94</f>
        <v>0</v>
      </c>
      <c r="Q94" s="183">
        <v>1E-3</v>
      </c>
      <c r="R94" s="183">
        <f>Q94*H94</f>
        <v>6.0000000000000001E-3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84</v>
      </c>
      <c r="AY94" s="18" t="s">
        <v>122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82</v>
      </c>
      <c r="BK94" s="186">
        <f>ROUND(I94*H94,2)</f>
        <v>0</v>
      </c>
      <c r="BL94" s="18" t="s">
        <v>129</v>
      </c>
      <c r="BM94" s="185" t="s">
        <v>148</v>
      </c>
    </row>
    <row r="95" spans="1:65" s="2" customFormat="1" ht="11.25">
      <c r="A95" s="35"/>
      <c r="B95" s="36"/>
      <c r="C95" s="37"/>
      <c r="D95" s="187" t="s">
        <v>131</v>
      </c>
      <c r="E95" s="37"/>
      <c r="F95" s="188" t="s">
        <v>147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131</v>
      </c>
      <c r="AU95" s="18" t="s">
        <v>84</v>
      </c>
    </row>
    <row r="96" spans="1:65" s="2" customFormat="1" ht="16.5" customHeight="1">
      <c r="A96" s="35"/>
      <c r="B96" s="36"/>
      <c r="C96" s="194" t="s">
        <v>149</v>
      </c>
      <c r="D96" s="194" t="s">
        <v>135</v>
      </c>
      <c r="E96" s="195" t="s">
        <v>150</v>
      </c>
      <c r="F96" s="196" t="s">
        <v>151</v>
      </c>
      <c r="G96" s="197" t="s">
        <v>144</v>
      </c>
      <c r="H96" s="198">
        <v>10</v>
      </c>
      <c r="I96" s="199"/>
      <c r="J96" s="200">
        <f>ROUND(I96*H96,2)</f>
        <v>0</v>
      </c>
      <c r="K96" s="196" t="s">
        <v>19</v>
      </c>
      <c r="L96" s="201"/>
      <c r="M96" s="202" t="s">
        <v>19</v>
      </c>
      <c r="N96" s="203" t="s">
        <v>45</v>
      </c>
      <c r="O96" s="65"/>
      <c r="P96" s="183">
        <f>O96*H96</f>
        <v>0</v>
      </c>
      <c r="Q96" s="183">
        <v>3.0000000000000001E-3</v>
      </c>
      <c r="R96" s="183">
        <f>Q96*H96</f>
        <v>0.03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84</v>
      </c>
      <c r="AY96" s="18" t="s">
        <v>122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82</v>
      </c>
      <c r="BK96" s="186">
        <f>ROUND(I96*H96,2)</f>
        <v>0</v>
      </c>
      <c r="BL96" s="18" t="s">
        <v>129</v>
      </c>
      <c r="BM96" s="185" t="s">
        <v>152</v>
      </c>
    </row>
    <row r="97" spans="1:65" s="2" customFormat="1" ht="11.25">
      <c r="A97" s="35"/>
      <c r="B97" s="36"/>
      <c r="C97" s="37"/>
      <c r="D97" s="187" t="s">
        <v>131</v>
      </c>
      <c r="E97" s="37"/>
      <c r="F97" s="188" t="s">
        <v>151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131</v>
      </c>
      <c r="AU97" s="18" t="s">
        <v>84</v>
      </c>
    </row>
    <row r="98" spans="1:65" s="2" customFormat="1" ht="16.5" customHeight="1">
      <c r="A98" s="35"/>
      <c r="B98" s="36"/>
      <c r="C98" s="194" t="s">
        <v>153</v>
      </c>
      <c r="D98" s="194" t="s">
        <v>135</v>
      </c>
      <c r="E98" s="195" t="s">
        <v>154</v>
      </c>
      <c r="F98" s="196" t="s">
        <v>155</v>
      </c>
      <c r="G98" s="197" t="s">
        <v>156</v>
      </c>
      <c r="H98" s="198">
        <v>12</v>
      </c>
      <c r="I98" s="199"/>
      <c r="J98" s="200">
        <f>ROUND(I98*H98,2)</f>
        <v>0</v>
      </c>
      <c r="K98" s="196" t="s">
        <v>19</v>
      </c>
      <c r="L98" s="201"/>
      <c r="M98" s="202" t="s">
        <v>19</v>
      </c>
      <c r="N98" s="203" t="s">
        <v>45</v>
      </c>
      <c r="O98" s="65"/>
      <c r="P98" s="183">
        <f>O98*H98</f>
        <v>0</v>
      </c>
      <c r="Q98" s="183">
        <v>2E-3</v>
      </c>
      <c r="R98" s="183">
        <f>Q98*H98</f>
        <v>2.4E-2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84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82</v>
      </c>
      <c r="BK98" s="186">
        <f>ROUND(I98*H98,2)</f>
        <v>0</v>
      </c>
      <c r="BL98" s="18" t="s">
        <v>129</v>
      </c>
      <c r="BM98" s="185" t="s">
        <v>157</v>
      </c>
    </row>
    <row r="99" spans="1:65" s="2" customFormat="1" ht="11.25">
      <c r="A99" s="35"/>
      <c r="B99" s="36"/>
      <c r="C99" s="37"/>
      <c r="D99" s="187" t="s">
        <v>131</v>
      </c>
      <c r="E99" s="37"/>
      <c r="F99" s="188" t="s">
        <v>155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84</v>
      </c>
    </row>
    <row r="100" spans="1:65" s="2" customFormat="1" ht="16.5" customHeight="1">
      <c r="A100" s="35"/>
      <c r="B100" s="36"/>
      <c r="C100" s="194" t="s">
        <v>158</v>
      </c>
      <c r="D100" s="194" t="s">
        <v>135</v>
      </c>
      <c r="E100" s="195" t="s">
        <v>159</v>
      </c>
      <c r="F100" s="196" t="s">
        <v>160</v>
      </c>
      <c r="G100" s="197" t="s">
        <v>156</v>
      </c>
      <c r="H100" s="198">
        <v>5</v>
      </c>
      <c r="I100" s="199"/>
      <c r="J100" s="200">
        <f>ROUND(I100*H100,2)</f>
        <v>0</v>
      </c>
      <c r="K100" s="196" t="s">
        <v>19</v>
      </c>
      <c r="L100" s="201"/>
      <c r="M100" s="202" t="s">
        <v>19</v>
      </c>
      <c r="N100" s="203" t="s">
        <v>45</v>
      </c>
      <c r="O100" s="65"/>
      <c r="P100" s="183">
        <f>O100*H100</f>
        <v>0</v>
      </c>
      <c r="Q100" s="183">
        <v>2E-3</v>
      </c>
      <c r="R100" s="183">
        <f>Q100*H100</f>
        <v>0.01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84</v>
      </c>
      <c r="AY100" s="18" t="s">
        <v>122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82</v>
      </c>
      <c r="BK100" s="186">
        <f>ROUND(I100*H100,2)</f>
        <v>0</v>
      </c>
      <c r="BL100" s="18" t="s">
        <v>129</v>
      </c>
      <c r="BM100" s="185" t="s">
        <v>161</v>
      </c>
    </row>
    <row r="101" spans="1:65" s="2" customFormat="1" ht="11.25">
      <c r="A101" s="35"/>
      <c r="B101" s="36"/>
      <c r="C101" s="37"/>
      <c r="D101" s="187" t="s">
        <v>131</v>
      </c>
      <c r="E101" s="37"/>
      <c r="F101" s="188" t="s">
        <v>160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131</v>
      </c>
      <c r="AU101" s="18" t="s">
        <v>84</v>
      </c>
    </row>
    <row r="102" spans="1:65" s="2" customFormat="1" ht="16.5" customHeight="1">
      <c r="A102" s="35"/>
      <c r="B102" s="36"/>
      <c r="C102" s="194" t="s">
        <v>139</v>
      </c>
      <c r="D102" s="194" t="s">
        <v>135</v>
      </c>
      <c r="E102" s="195" t="s">
        <v>162</v>
      </c>
      <c r="F102" s="196" t="s">
        <v>163</v>
      </c>
      <c r="G102" s="197" t="s">
        <v>156</v>
      </c>
      <c r="H102" s="198">
        <v>5</v>
      </c>
      <c r="I102" s="199"/>
      <c r="J102" s="200">
        <f>ROUND(I102*H102,2)</f>
        <v>0</v>
      </c>
      <c r="K102" s="196" t="s">
        <v>19</v>
      </c>
      <c r="L102" s="201"/>
      <c r="M102" s="202" t="s">
        <v>19</v>
      </c>
      <c r="N102" s="203" t="s">
        <v>45</v>
      </c>
      <c r="O102" s="65"/>
      <c r="P102" s="183">
        <f>O102*H102</f>
        <v>0</v>
      </c>
      <c r="Q102" s="183">
        <v>2E-3</v>
      </c>
      <c r="R102" s="183">
        <f>Q102*H102</f>
        <v>0.01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84</v>
      </c>
      <c r="AY102" s="18" t="s">
        <v>122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82</v>
      </c>
      <c r="BK102" s="186">
        <f>ROUND(I102*H102,2)</f>
        <v>0</v>
      </c>
      <c r="BL102" s="18" t="s">
        <v>129</v>
      </c>
      <c r="BM102" s="185" t="s">
        <v>164</v>
      </c>
    </row>
    <row r="103" spans="1:65" s="2" customFormat="1" ht="11.25">
      <c r="A103" s="35"/>
      <c r="B103" s="36"/>
      <c r="C103" s="37"/>
      <c r="D103" s="187" t="s">
        <v>131</v>
      </c>
      <c r="E103" s="37"/>
      <c r="F103" s="188" t="s">
        <v>165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131</v>
      </c>
      <c r="AU103" s="18" t="s">
        <v>84</v>
      </c>
    </row>
    <row r="104" spans="1:65" s="2" customFormat="1" ht="16.5" customHeight="1">
      <c r="A104" s="35"/>
      <c r="B104" s="36"/>
      <c r="C104" s="194" t="s">
        <v>166</v>
      </c>
      <c r="D104" s="194" t="s">
        <v>135</v>
      </c>
      <c r="E104" s="195" t="s">
        <v>167</v>
      </c>
      <c r="F104" s="196" t="s">
        <v>168</v>
      </c>
      <c r="G104" s="197" t="s">
        <v>156</v>
      </c>
      <c r="H104" s="198">
        <v>6</v>
      </c>
      <c r="I104" s="199"/>
      <c r="J104" s="200">
        <f>ROUND(I104*H104,2)</f>
        <v>0</v>
      </c>
      <c r="K104" s="196" t="s">
        <v>19</v>
      </c>
      <c r="L104" s="201"/>
      <c r="M104" s="202" t="s">
        <v>19</v>
      </c>
      <c r="N104" s="203" t="s">
        <v>45</v>
      </c>
      <c r="O104" s="65"/>
      <c r="P104" s="183">
        <f>O104*H104</f>
        <v>0</v>
      </c>
      <c r="Q104" s="183">
        <v>2E-3</v>
      </c>
      <c r="R104" s="183">
        <f>Q104*H104</f>
        <v>1.2E-2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84</v>
      </c>
      <c r="AY104" s="18" t="s">
        <v>122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82</v>
      </c>
      <c r="BK104" s="186">
        <f>ROUND(I104*H104,2)</f>
        <v>0</v>
      </c>
      <c r="BL104" s="18" t="s">
        <v>129</v>
      </c>
      <c r="BM104" s="185" t="s">
        <v>169</v>
      </c>
    </row>
    <row r="105" spans="1:65" s="2" customFormat="1" ht="11.25">
      <c r="A105" s="35"/>
      <c r="B105" s="36"/>
      <c r="C105" s="37"/>
      <c r="D105" s="187" t="s">
        <v>131</v>
      </c>
      <c r="E105" s="37"/>
      <c r="F105" s="188" t="s">
        <v>168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131</v>
      </c>
      <c r="AU105" s="18" t="s">
        <v>84</v>
      </c>
    </row>
    <row r="106" spans="1:65" s="2" customFormat="1" ht="16.5" customHeight="1">
      <c r="A106" s="35"/>
      <c r="B106" s="36"/>
      <c r="C106" s="194" t="s">
        <v>170</v>
      </c>
      <c r="D106" s="194" t="s">
        <v>135</v>
      </c>
      <c r="E106" s="195" t="s">
        <v>171</v>
      </c>
      <c r="F106" s="196" t="s">
        <v>172</v>
      </c>
      <c r="G106" s="197" t="s">
        <v>156</v>
      </c>
      <c r="H106" s="198">
        <v>5</v>
      </c>
      <c r="I106" s="199"/>
      <c r="J106" s="200">
        <f>ROUND(I106*H106,2)</f>
        <v>0</v>
      </c>
      <c r="K106" s="196" t="s">
        <v>19</v>
      </c>
      <c r="L106" s="201"/>
      <c r="M106" s="202" t="s">
        <v>19</v>
      </c>
      <c r="N106" s="203" t="s">
        <v>45</v>
      </c>
      <c r="O106" s="65"/>
      <c r="P106" s="183">
        <f>O106*H106</f>
        <v>0</v>
      </c>
      <c r="Q106" s="183">
        <v>2E-3</v>
      </c>
      <c r="R106" s="183">
        <f>Q106*H106</f>
        <v>0.01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84</v>
      </c>
      <c r="AY106" s="18" t="s">
        <v>122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82</v>
      </c>
      <c r="BK106" s="186">
        <f>ROUND(I106*H106,2)</f>
        <v>0</v>
      </c>
      <c r="BL106" s="18" t="s">
        <v>129</v>
      </c>
      <c r="BM106" s="185" t="s">
        <v>173</v>
      </c>
    </row>
    <row r="107" spans="1:65" s="2" customFormat="1" ht="11.25">
      <c r="A107" s="35"/>
      <c r="B107" s="36"/>
      <c r="C107" s="37"/>
      <c r="D107" s="187" t="s">
        <v>131</v>
      </c>
      <c r="E107" s="37"/>
      <c r="F107" s="188" t="s">
        <v>172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131</v>
      </c>
      <c r="AU107" s="18" t="s">
        <v>84</v>
      </c>
    </row>
    <row r="108" spans="1:65" s="2" customFormat="1" ht="16.5" customHeight="1">
      <c r="A108" s="35"/>
      <c r="B108" s="36"/>
      <c r="C108" s="194" t="s">
        <v>174</v>
      </c>
      <c r="D108" s="194" t="s">
        <v>135</v>
      </c>
      <c r="E108" s="195" t="s">
        <v>175</v>
      </c>
      <c r="F108" s="196" t="s">
        <v>176</v>
      </c>
      <c r="G108" s="197" t="s">
        <v>144</v>
      </c>
      <c r="H108" s="198">
        <v>5</v>
      </c>
      <c r="I108" s="199"/>
      <c r="J108" s="200">
        <f>ROUND(I108*H108,2)</f>
        <v>0</v>
      </c>
      <c r="K108" s="196" t="s">
        <v>19</v>
      </c>
      <c r="L108" s="201"/>
      <c r="M108" s="202" t="s">
        <v>19</v>
      </c>
      <c r="N108" s="203" t="s">
        <v>45</v>
      </c>
      <c r="O108" s="65"/>
      <c r="P108" s="183">
        <f>O108*H108</f>
        <v>0</v>
      </c>
      <c r="Q108" s="183">
        <v>3.0000000000000001E-3</v>
      </c>
      <c r="R108" s="183">
        <f>Q108*H108</f>
        <v>1.4999999999999999E-2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84</v>
      </c>
      <c r="AY108" s="18" t="s">
        <v>122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82</v>
      </c>
      <c r="BK108" s="186">
        <f>ROUND(I108*H108,2)</f>
        <v>0</v>
      </c>
      <c r="BL108" s="18" t="s">
        <v>129</v>
      </c>
      <c r="BM108" s="185" t="s">
        <v>177</v>
      </c>
    </row>
    <row r="109" spans="1:65" s="2" customFormat="1" ht="11.25">
      <c r="A109" s="35"/>
      <c r="B109" s="36"/>
      <c r="C109" s="37"/>
      <c r="D109" s="187" t="s">
        <v>131</v>
      </c>
      <c r="E109" s="37"/>
      <c r="F109" s="188" t="s">
        <v>176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131</v>
      </c>
      <c r="AU109" s="18" t="s">
        <v>84</v>
      </c>
    </row>
    <row r="110" spans="1:65" s="2" customFormat="1" ht="16.5" customHeight="1">
      <c r="A110" s="35"/>
      <c r="B110" s="36"/>
      <c r="C110" s="194" t="s">
        <v>178</v>
      </c>
      <c r="D110" s="194" t="s">
        <v>135</v>
      </c>
      <c r="E110" s="195" t="s">
        <v>179</v>
      </c>
      <c r="F110" s="196" t="s">
        <v>180</v>
      </c>
      <c r="G110" s="197" t="s">
        <v>144</v>
      </c>
      <c r="H110" s="198">
        <v>10</v>
      </c>
      <c r="I110" s="199"/>
      <c r="J110" s="200">
        <f>ROUND(I110*H110,2)</f>
        <v>0</v>
      </c>
      <c r="K110" s="196" t="s">
        <v>19</v>
      </c>
      <c r="L110" s="201"/>
      <c r="M110" s="202" t="s">
        <v>19</v>
      </c>
      <c r="N110" s="203" t="s">
        <v>45</v>
      </c>
      <c r="O110" s="65"/>
      <c r="P110" s="183">
        <f>O110*H110</f>
        <v>0</v>
      </c>
      <c r="Q110" s="183">
        <v>3.0000000000000001E-3</v>
      </c>
      <c r="R110" s="183">
        <f>Q110*H110</f>
        <v>0.03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84</v>
      </c>
      <c r="AY110" s="18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82</v>
      </c>
      <c r="BK110" s="186">
        <f>ROUND(I110*H110,2)</f>
        <v>0</v>
      </c>
      <c r="BL110" s="18" t="s">
        <v>129</v>
      </c>
      <c r="BM110" s="185" t="s">
        <v>181</v>
      </c>
    </row>
    <row r="111" spans="1:65" s="2" customFormat="1" ht="11.25">
      <c r="A111" s="35"/>
      <c r="B111" s="36"/>
      <c r="C111" s="37"/>
      <c r="D111" s="187" t="s">
        <v>131</v>
      </c>
      <c r="E111" s="37"/>
      <c r="F111" s="188" t="s">
        <v>180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131</v>
      </c>
      <c r="AU111" s="18" t="s">
        <v>84</v>
      </c>
    </row>
    <row r="112" spans="1:65" s="2" customFormat="1" ht="16.5" customHeight="1">
      <c r="A112" s="35"/>
      <c r="B112" s="36"/>
      <c r="C112" s="194" t="s">
        <v>182</v>
      </c>
      <c r="D112" s="194" t="s">
        <v>135</v>
      </c>
      <c r="E112" s="195" t="s">
        <v>183</v>
      </c>
      <c r="F112" s="196" t="s">
        <v>184</v>
      </c>
      <c r="G112" s="197" t="s">
        <v>144</v>
      </c>
      <c r="H112" s="198">
        <v>12</v>
      </c>
      <c r="I112" s="199"/>
      <c r="J112" s="200">
        <f>ROUND(I112*H112,2)</f>
        <v>0</v>
      </c>
      <c r="K112" s="196" t="s">
        <v>19</v>
      </c>
      <c r="L112" s="201"/>
      <c r="M112" s="202" t="s">
        <v>19</v>
      </c>
      <c r="N112" s="203" t="s">
        <v>45</v>
      </c>
      <c r="O112" s="65"/>
      <c r="P112" s="183">
        <f>O112*H112</f>
        <v>0</v>
      </c>
      <c r="Q112" s="183">
        <v>1E-3</v>
      </c>
      <c r="R112" s="183">
        <f>Q112*H112</f>
        <v>1.2E-2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139</v>
      </c>
      <c r="AT112" s="185" t="s">
        <v>135</v>
      </c>
      <c r="AU112" s="185" t="s">
        <v>84</v>
      </c>
      <c r="AY112" s="18" t="s">
        <v>122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82</v>
      </c>
      <c r="BK112" s="186">
        <f>ROUND(I112*H112,2)</f>
        <v>0</v>
      </c>
      <c r="BL112" s="18" t="s">
        <v>129</v>
      </c>
      <c r="BM112" s="185" t="s">
        <v>185</v>
      </c>
    </row>
    <row r="113" spans="1:65" s="2" customFormat="1" ht="11.25">
      <c r="A113" s="35"/>
      <c r="B113" s="36"/>
      <c r="C113" s="37"/>
      <c r="D113" s="187" t="s">
        <v>131</v>
      </c>
      <c r="E113" s="37"/>
      <c r="F113" s="188" t="s">
        <v>186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131</v>
      </c>
      <c r="AU113" s="18" t="s">
        <v>84</v>
      </c>
    </row>
    <row r="114" spans="1:65" s="2" customFormat="1" ht="16.5" customHeight="1">
      <c r="A114" s="35"/>
      <c r="B114" s="36"/>
      <c r="C114" s="194" t="s">
        <v>187</v>
      </c>
      <c r="D114" s="194" t="s">
        <v>135</v>
      </c>
      <c r="E114" s="195" t="s">
        <v>188</v>
      </c>
      <c r="F114" s="196" t="s">
        <v>189</v>
      </c>
      <c r="G114" s="197" t="s">
        <v>144</v>
      </c>
      <c r="H114" s="198">
        <v>12</v>
      </c>
      <c r="I114" s="199"/>
      <c r="J114" s="200">
        <f>ROUND(I114*H114,2)</f>
        <v>0</v>
      </c>
      <c r="K114" s="196" t="s">
        <v>19</v>
      </c>
      <c r="L114" s="201"/>
      <c r="M114" s="202" t="s">
        <v>19</v>
      </c>
      <c r="N114" s="203" t="s">
        <v>45</v>
      </c>
      <c r="O114" s="65"/>
      <c r="P114" s="183">
        <f>O114*H114</f>
        <v>0</v>
      </c>
      <c r="Q114" s="183">
        <v>1E-3</v>
      </c>
      <c r="R114" s="183">
        <f>Q114*H114</f>
        <v>1.2E-2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139</v>
      </c>
      <c r="AT114" s="185" t="s">
        <v>135</v>
      </c>
      <c r="AU114" s="185" t="s">
        <v>84</v>
      </c>
      <c r="AY114" s="18" t="s">
        <v>122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82</v>
      </c>
      <c r="BK114" s="186">
        <f>ROUND(I114*H114,2)</f>
        <v>0</v>
      </c>
      <c r="BL114" s="18" t="s">
        <v>129</v>
      </c>
      <c r="BM114" s="185" t="s">
        <v>190</v>
      </c>
    </row>
    <row r="115" spans="1:65" s="2" customFormat="1" ht="11.25">
      <c r="A115" s="35"/>
      <c r="B115" s="36"/>
      <c r="C115" s="37"/>
      <c r="D115" s="187" t="s">
        <v>131</v>
      </c>
      <c r="E115" s="37"/>
      <c r="F115" s="188" t="s">
        <v>189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131</v>
      </c>
      <c r="AU115" s="18" t="s">
        <v>84</v>
      </c>
    </row>
    <row r="116" spans="1:65" s="2" customFormat="1" ht="16.5" customHeight="1">
      <c r="A116" s="35"/>
      <c r="B116" s="36"/>
      <c r="C116" s="194" t="s">
        <v>8</v>
      </c>
      <c r="D116" s="194" t="s">
        <v>135</v>
      </c>
      <c r="E116" s="195" t="s">
        <v>191</v>
      </c>
      <c r="F116" s="196" t="s">
        <v>192</v>
      </c>
      <c r="G116" s="197" t="s">
        <v>156</v>
      </c>
      <c r="H116" s="198">
        <v>24</v>
      </c>
      <c r="I116" s="199"/>
      <c r="J116" s="200">
        <f>ROUND(I116*H116,2)</f>
        <v>0</v>
      </c>
      <c r="K116" s="196" t="s">
        <v>19</v>
      </c>
      <c r="L116" s="201"/>
      <c r="M116" s="202" t="s">
        <v>19</v>
      </c>
      <c r="N116" s="203" t="s">
        <v>45</v>
      </c>
      <c r="O116" s="65"/>
      <c r="P116" s="183">
        <f>O116*H116</f>
        <v>0</v>
      </c>
      <c r="Q116" s="183">
        <v>1E-3</v>
      </c>
      <c r="R116" s="183">
        <f>Q116*H116</f>
        <v>2.4E-2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84</v>
      </c>
      <c r="AY116" s="18" t="s">
        <v>122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82</v>
      </c>
      <c r="BK116" s="186">
        <f>ROUND(I116*H116,2)</f>
        <v>0</v>
      </c>
      <c r="BL116" s="18" t="s">
        <v>129</v>
      </c>
      <c r="BM116" s="185" t="s">
        <v>193</v>
      </c>
    </row>
    <row r="117" spans="1:65" s="2" customFormat="1" ht="11.25">
      <c r="A117" s="35"/>
      <c r="B117" s="36"/>
      <c r="C117" s="37"/>
      <c r="D117" s="187" t="s">
        <v>131</v>
      </c>
      <c r="E117" s="37"/>
      <c r="F117" s="188" t="s">
        <v>192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131</v>
      </c>
      <c r="AU117" s="18" t="s">
        <v>84</v>
      </c>
    </row>
    <row r="118" spans="1:65" s="2" customFormat="1" ht="16.5" customHeight="1">
      <c r="A118" s="35"/>
      <c r="B118" s="36"/>
      <c r="C118" s="174" t="s">
        <v>194</v>
      </c>
      <c r="D118" s="174" t="s">
        <v>124</v>
      </c>
      <c r="E118" s="175" t="s">
        <v>195</v>
      </c>
      <c r="F118" s="176" t="s">
        <v>196</v>
      </c>
      <c r="G118" s="177" t="s">
        <v>197</v>
      </c>
      <c r="H118" s="178">
        <v>671</v>
      </c>
      <c r="I118" s="179"/>
      <c r="J118" s="180">
        <f>ROUND(I118*H118,2)</f>
        <v>0</v>
      </c>
      <c r="K118" s="176" t="s">
        <v>128</v>
      </c>
      <c r="L118" s="40"/>
      <c r="M118" s="181" t="s">
        <v>19</v>
      </c>
      <c r="N118" s="182" t="s">
        <v>45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129</v>
      </c>
      <c r="AT118" s="185" t="s">
        <v>124</v>
      </c>
      <c r="AU118" s="185" t="s">
        <v>84</v>
      </c>
      <c r="AY118" s="18" t="s">
        <v>122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82</v>
      </c>
      <c r="BK118" s="186">
        <f>ROUND(I118*H118,2)</f>
        <v>0</v>
      </c>
      <c r="BL118" s="18" t="s">
        <v>129</v>
      </c>
      <c r="BM118" s="185" t="s">
        <v>198</v>
      </c>
    </row>
    <row r="119" spans="1:65" s="2" customFormat="1" ht="11.25">
      <c r="A119" s="35"/>
      <c r="B119" s="36"/>
      <c r="C119" s="37"/>
      <c r="D119" s="187" t="s">
        <v>131</v>
      </c>
      <c r="E119" s="37"/>
      <c r="F119" s="188" t="s">
        <v>199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131</v>
      </c>
      <c r="AU119" s="18" t="s">
        <v>84</v>
      </c>
    </row>
    <row r="120" spans="1:65" s="2" customFormat="1" ht="11.25">
      <c r="A120" s="35"/>
      <c r="B120" s="36"/>
      <c r="C120" s="37"/>
      <c r="D120" s="192" t="s">
        <v>133</v>
      </c>
      <c r="E120" s="37"/>
      <c r="F120" s="193" t="s">
        <v>200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133</v>
      </c>
      <c r="AU120" s="18" t="s">
        <v>84</v>
      </c>
    </row>
    <row r="121" spans="1:65" s="13" customFormat="1" ht="11.25">
      <c r="B121" s="204"/>
      <c r="C121" s="205"/>
      <c r="D121" s="187" t="s">
        <v>201</v>
      </c>
      <c r="E121" s="206" t="s">
        <v>19</v>
      </c>
      <c r="F121" s="207" t="s">
        <v>202</v>
      </c>
      <c r="G121" s="205"/>
      <c r="H121" s="206" t="s">
        <v>19</v>
      </c>
      <c r="I121" s="208"/>
      <c r="J121" s="205"/>
      <c r="K121" s="205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201</v>
      </c>
      <c r="AU121" s="213" t="s">
        <v>84</v>
      </c>
      <c r="AV121" s="13" t="s">
        <v>82</v>
      </c>
      <c r="AW121" s="13" t="s">
        <v>35</v>
      </c>
      <c r="AX121" s="13" t="s">
        <v>74</v>
      </c>
      <c r="AY121" s="213" t="s">
        <v>122</v>
      </c>
    </row>
    <row r="122" spans="1:65" s="13" customFormat="1" ht="11.25">
      <c r="B122" s="204"/>
      <c r="C122" s="205"/>
      <c r="D122" s="187" t="s">
        <v>201</v>
      </c>
      <c r="E122" s="206" t="s">
        <v>19</v>
      </c>
      <c r="F122" s="207" t="s">
        <v>203</v>
      </c>
      <c r="G122" s="205"/>
      <c r="H122" s="206" t="s">
        <v>19</v>
      </c>
      <c r="I122" s="208"/>
      <c r="J122" s="205"/>
      <c r="K122" s="205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201</v>
      </c>
      <c r="AU122" s="213" t="s">
        <v>84</v>
      </c>
      <c r="AV122" s="13" t="s">
        <v>82</v>
      </c>
      <c r="AW122" s="13" t="s">
        <v>35</v>
      </c>
      <c r="AX122" s="13" t="s">
        <v>74</v>
      </c>
      <c r="AY122" s="213" t="s">
        <v>122</v>
      </c>
    </row>
    <row r="123" spans="1:65" s="14" customFormat="1" ht="11.25">
      <c r="B123" s="214"/>
      <c r="C123" s="215"/>
      <c r="D123" s="187" t="s">
        <v>201</v>
      </c>
      <c r="E123" s="216" t="s">
        <v>19</v>
      </c>
      <c r="F123" s="217" t="s">
        <v>204</v>
      </c>
      <c r="G123" s="215"/>
      <c r="H123" s="218">
        <v>97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201</v>
      </c>
      <c r="AU123" s="224" t="s">
        <v>84</v>
      </c>
      <c r="AV123" s="14" t="s">
        <v>84</v>
      </c>
      <c r="AW123" s="14" t="s">
        <v>35</v>
      </c>
      <c r="AX123" s="14" t="s">
        <v>74</v>
      </c>
      <c r="AY123" s="224" t="s">
        <v>122</v>
      </c>
    </row>
    <row r="124" spans="1:65" s="13" customFormat="1" ht="11.25">
      <c r="B124" s="204"/>
      <c r="C124" s="205"/>
      <c r="D124" s="187" t="s">
        <v>201</v>
      </c>
      <c r="E124" s="206" t="s">
        <v>19</v>
      </c>
      <c r="F124" s="207" t="s">
        <v>205</v>
      </c>
      <c r="G124" s="205"/>
      <c r="H124" s="206" t="s">
        <v>19</v>
      </c>
      <c r="I124" s="208"/>
      <c r="J124" s="205"/>
      <c r="K124" s="205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201</v>
      </c>
      <c r="AU124" s="213" t="s">
        <v>84</v>
      </c>
      <c r="AV124" s="13" t="s">
        <v>82</v>
      </c>
      <c r="AW124" s="13" t="s">
        <v>35</v>
      </c>
      <c r="AX124" s="13" t="s">
        <v>74</v>
      </c>
      <c r="AY124" s="213" t="s">
        <v>122</v>
      </c>
    </row>
    <row r="125" spans="1:65" s="14" customFormat="1" ht="11.25">
      <c r="B125" s="214"/>
      <c r="C125" s="215"/>
      <c r="D125" s="187" t="s">
        <v>201</v>
      </c>
      <c r="E125" s="216" t="s">
        <v>19</v>
      </c>
      <c r="F125" s="217" t="s">
        <v>206</v>
      </c>
      <c r="G125" s="215"/>
      <c r="H125" s="218">
        <v>72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201</v>
      </c>
      <c r="AU125" s="224" t="s">
        <v>84</v>
      </c>
      <c r="AV125" s="14" t="s">
        <v>84</v>
      </c>
      <c r="AW125" s="14" t="s">
        <v>35</v>
      </c>
      <c r="AX125" s="14" t="s">
        <v>74</v>
      </c>
      <c r="AY125" s="224" t="s">
        <v>122</v>
      </c>
    </row>
    <row r="126" spans="1:65" s="13" customFormat="1" ht="11.25">
      <c r="B126" s="204"/>
      <c r="C126" s="205"/>
      <c r="D126" s="187" t="s">
        <v>201</v>
      </c>
      <c r="E126" s="206" t="s">
        <v>19</v>
      </c>
      <c r="F126" s="207" t="s">
        <v>207</v>
      </c>
      <c r="G126" s="205"/>
      <c r="H126" s="206" t="s">
        <v>19</v>
      </c>
      <c r="I126" s="208"/>
      <c r="J126" s="205"/>
      <c r="K126" s="205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201</v>
      </c>
      <c r="AU126" s="213" t="s">
        <v>84</v>
      </c>
      <c r="AV126" s="13" t="s">
        <v>82</v>
      </c>
      <c r="AW126" s="13" t="s">
        <v>35</v>
      </c>
      <c r="AX126" s="13" t="s">
        <v>74</v>
      </c>
      <c r="AY126" s="213" t="s">
        <v>122</v>
      </c>
    </row>
    <row r="127" spans="1:65" s="14" customFormat="1" ht="11.25">
      <c r="B127" s="214"/>
      <c r="C127" s="215"/>
      <c r="D127" s="187" t="s">
        <v>201</v>
      </c>
      <c r="E127" s="216" t="s">
        <v>19</v>
      </c>
      <c r="F127" s="217" t="s">
        <v>208</v>
      </c>
      <c r="G127" s="215"/>
      <c r="H127" s="218">
        <v>65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201</v>
      </c>
      <c r="AU127" s="224" t="s">
        <v>84</v>
      </c>
      <c r="AV127" s="14" t="s">
        <v>84</v>
      </c>
      <c r="AW127" s="14" t="s">
        <v>35</v>
      </c>
      <c r="AX127" s="14" t="s">
        <v>74</v>
      </c>
      <c r="AY127" s="224" t="s">
        <v>122</v>
      </c>
    </row>
    <row r="128" spans="1:65" s="13" customFormat="1" ht="11.25">
      <c r="B128" s="204"/>
      <c r="C128" s="205"/>
      <c r="D128" s="187" t="s">
        <v>201</v>
      </c>
      <c r="E128" s="206" t="s">
        <v>19</v>
      </c>
      <c r="F128" s="207" t="s">
        <v>209</v>
      </c>
      <c r="G128" s="205"/>
      <c r="H128" s="206" t="s">
        <v>19</v>
      </c>
      <c r="I128" s="208"/>
      <c r="J128" s="205"/>
      <c r="K128" s="205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201</v>
      </c>
      <c r="AU128" s="213" t="s">
        <v>84</v>
      </c>
      <c r="AV128" s="13" t="s">
        <v>82</v>
      </c>
      <c r="AW128" s="13" t="s">
        <v>35</v>
      </c>
      <c r="AX128" s="13" t="s">
        <v>74</v>
      </c>
      <c r="AY128" s="213" t="s">
        <v>122</v>
      </c>
    </row>
    <row r="129" spans="1:65" s="14" customFormat="1" ht="11.25">
      <c r="B129" s="214"/>
      <c r="C129" s="215"/>
      <c r="D129" s="187" t="s">
        <v>201</v>
      </c>
      <c r="E129" s="216" t="s">
        <v>19</v>
      </c>
      <c r="F129" s="217" t="s">
        <v>210</v>
      </c>
      <c r="G129" s="215"/>
      <c r="H129" s="218">
        <v>57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201</v>
      </c>
      <c r="AU129" s="224" t="s">
        <v>84</v>
      </c>
      <c r="AV129" s="14" t="s">
        <v>84</v>
      </c>
      <c r="AW129" s="14" t="s">
        <v>35</v>
      </c>
      <c r="AX129" s="14" t="s">
        <v>74</v>
      </c>
      <c r="AY129" s="224" t="s">
        <v>122</v>
      </c>
    </row>
    <row r="130" spans="1:65" s="13" customFormat="1" ht="11.25">
      <c r="B130" s="204"/>
      <c r="C130" s="205"/>
      <c r="D130" s="187" t="s">
        <v>201</v>
      </c>
      <c r="E130" s="206" t="s">
        <v>19</v>
      </c>
      <c r="F130" s="207" t="s">
        <v>211</v>
      </c>
      <c r="G130" s="205"/>
      <c r="H130" s="206" t="s">
        <v>19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201</v>
      </c>
      <c r="AU130" s="213" t="s">
        <v>84</v>
      </c>
      <c r="AV130" s="13" t="s">
        <v>82</v>
      </c>
      <c r="AW130" s="13" t="s">
        <v>35</v>
      </c>
      <c r="AX130" s="13" t="s">
        <v>74</v>
      </c>
      <c r="AY130" s="213" t="s">
        <v>122</v>
      </c>
    </row>
    <row r="131" spans="1:65" s="14" customFormat="1" ht="11.25">
      <c r="B131" s="214"/>
      <c r="C131" s="215"/>
      <c r="D131" s="187" t="s">
        <v>201</v>
      </c>
      <c r="E131" s="216" t="s">
        <v>19</v>
      </c>
      <c r="F131" s="217" t="s">
        <v>212</v>
      </c>
      <c r="G131" s="215"/>
      <c r="H131" s="218">
        <v>135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201</v>
      </c>
      <c r="AU131" s="224" t="s">
        <v>84</v>
      </c>
      <c r="AV131" s="14" t="s">
        <v>84</v>
      </c>
      <c r="AW131" s="14" t="s">
        <v>35</v>
      </c>
      <c r="AX131" s="14" t="s">
        <v>74</v>
      </c>
      <c r="AY131" s="224" t="s">
        <v>122</v>
      </c>
    </row>
    <row r="132" spans="1:65" s="13" customFormat="1" ht="11.25">
      <c r="B132" s="204"/>
      <c r="C132" s="205"/>
      <c r="D132" s="187" t="s">
        <v>201</v>
      </c>
      <c r="E132" s="206" t="s">
        <v>19</v>
      </c>
      <c r="F132" s="207" t="s">
        <v>213</v>
      </c>
      <c r="G132" s="205"/>
      <c r="H132" s="206" t="s">
        <v>19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201</v>
      </c>
      <c r="AU132" s="213" t="s">
        <v>84</v>
      </c>
      <c r="AV132" s="13" t="s">
        <v>82</v>
      </c>
      <c r="AW132" s="13" t="s">
        <v>35</v>
      </c>
      <c r="AX132" s="13" t="s">
        <v>74</v>
      </c>
      <c r="AY132" s="213" t="s">
        <v>122</v>
      </c>
    </row>
    <row r="133" spans="1:65" s="14" customFormat="1" ht="11.25">
      <c r="B133" s="214"/>
      <c r="C133" s="215"/>
      <c r="D133" s="187" t="s">
        <v>201</v>
      </c>
      <c r="E133" s="216" t="s">
        <v>19</v>
      </c>
      <c r="F133" s="217" t="s">
        <v>208</v>
      </c>
      <c r="G133" s="215"/>
      <c r="H133" s="218">
        <v>65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201</v>
      </c>
      <c r="AU133" s="224" t="s">
        <v>84</v>
      </c>
      <c r="AV133" s="14" t="s">
        <v>84</v>
      </c>
      <c r="AW133" s="14" t="s">
        <v>35</v>
      </c>
      <c r="AX133" s="14" t="s">
        <v>74</v>
      </c>
      <c r="AY133" s="224" t="s">
        <v>122</v>
      </c>
    </row>
    <row r="134" spans="1:65" s="13" customFormat="1" ht="11.25">
      <c r="B134" s="204"/>
      <c r="C134" s="205"/>
      <c r="D134" s="187" t="s">
        <v>201</v>
      </c>
      <c r="E134" s="206" t="s">
        <v>19</v>
      </c>
      <c r="F134" s="207" t="s">
        <v>214</v>
      </c>
      <c r="G134" s="205"/>
      <c r="H134" s="206" t="s">
        <v>19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201</v>
      </c>
      <c r="AU134" s="213" t="s">
        <v>84</v>
      </c>
      <c r="AV134" s="13" t="s">
        <v>82</v>
      </c>
      <c r="AW134" s="13" t="s">
        <v>35</v>
      </c>
      <c r="AX134" s="13" t="s">
        <v>74</v>
      </c>
      <c r="AY134" s="213" t="s">
        <v>122</v>
      </c>
    </row>
    <row r="135" spans="1:65" s="14" customFormat="1" ht="11.25">
      <c r="B135" s="214"/>
      <c r="C135" s="215"/>
      <c r="D135" s="187" t="s">
        <v>201</v>
      </c>
      <c r="E135" s="216" t="s">
        <v>19</v>
      </c>
      <c r="F135" s="217" t="s">
        <v>215</v>
      </c>
      <c r="G135" s="215"/>
      <c r="H135" s="218">
        <v>110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201</v>
      </c>
      <c r="AU135" s="224" t="s">
        <v>84</v>
      </c>
      <c r="AV135" s="14" t="s">
        <v>84</v>
      </c>
      <c r="AW135" s="14" t="s">
        <v>35</v>
      </c>
      <c r="AX135" s="14" t="s">
        <v>74</v>
      </c>
      <c r="AY135" s="224" t="s">
        <v>122</v>
      </c>
    </row>
    <row r="136" spans="1:65" s="13" customFormat="1" ht="11.25">
      <c r="B136" s="204"/>
      <c r="C136" s="205"/>
      <c r="D136" s="187" t="s">
        <v>201</v>
      </c>
      <c r="E136" s="206" t="s">
        <v>19</v>
      </c>
      <c r="F136" s="207" t="s">
        <v>216</v>
      </c>
      <c r="G136" s="205"/>
      <c r="H136" s="206" t="s">
        <v>19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201</v>
      </c>
      <c r="AU136" s="213" t="s">
        <v>84</v>
      </c>
      <c r="AV136" s="13" t="s">
        <v>82</v>
      </c>
      <c r="AW136" s="13" t="s">
        <v>35</v>
      </c>
      <c r="AX136" s="13" t="s">
        <v>74</v>
      </c>
      <c r="AY136" s="213" t="s">
        <v>122</v>
      </c>
    </row>
    <row r="137" spans="1:65" s="14" customFormat="1" ht="11.25">
      <c r="B137" s="214"/>
      <c r="C137" s="215"/>
      <c r="D137" s="187" t="s">
        <v>201</v>
      </c>
      <c r="E137" s="216" t="s">
        <v>19</v>
      </c>
      <c r="F137" s="217" t="s">
        <v>217</v>
      </c>
      <c r="G137" s="215"/>
      <c r="H137" s="218">
        <v>70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201</v>
      </c>
      <c r="AU137" s="224" t="s">
        <v>84</v>
      </c>
      <c r="AV137" s="14" t="s">
        <v>84</v>
      </c>
      <c r="AW137" s="14" t="s">
        <v>35</v>
      </c>
      <c r="AX137" s="14" t="s">
        <v>74</v>
      </c>
      <c r="AY137" s="224" t="s">
        <v>122</v>
      </c>
    </row>
    <row r="138" spans="1:65" s="15" customFormat="1" ht="11.25">
      <c r="B138" s="225"/>
      <c r="C138" s="226"/>
      <c r="D138" s="187" t="s">
        <v>201</v>
      </c>
      <c r="E138" s="227" t="s">
        <v>19</v>
      </c>
      <c r="F138" s="228" t="s">
        <v>218</v>
      </c>
      <c r="G138" s="226"/>
      <c r="H138" s="229">
        <v>671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201</v>
      </c>
      <c r="AU138" s="235" t="s">
        <v>84</v>
      </c>
      <c r="AV138" s="15" t="s">
        <v>129</v>
      </c>
      <c r="AW138" s="15" t="s">
        <v>35</v>
      </c>
      <c r="AX138" s="15" t="s">
        <v>82</v>
      </c>
      <c r="AY138" s="235" t="s">
        <v>122</v>
      </c>
    </row>
    <row r="139" spans="1:65" s="2" customFormat="1" ht="16.5" customHeight="1">
      <c r="A139" s="35"/>
      <c r="B139" s="36"/>
      <c r="C139" s="174" t="s">
        <v>219</v>
      </c>
      <c r="D139" s="174" t="s">
        <v>124</v>
      </c>
      <c r="E139" s="175" t="s">
        <v>220</v>
      </c>
      <c r="F139" s="176" t="s">
        <v>221</v>
      </c>
      <c r="G139" s="177" t="s">
        <v>197</v>
      </c>
      <c r="H139" s="178">
        <v>190</v>
      </c>
      <c r="I139" s="179"/>
      <c r="J139" s="180">
        <f>ROUND(I139*H139,2)</f>
        <v>0</v>
      </c>
      <c r="K139" s="176" t="s">
        <v>128</v>
      </c>
      <c r="L139" s="40"/>
      <c r="M139" s="181" t="s">
        <v>19</v>
      </c>
      <c r="N139" s="182" t="s">
        <v>45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129</v>
      </c>
      <c r="AT139" s="185" t="s">
        <v>124</v>
      </c>
      <c r="AU139" s="185" t="s">
        <v>84</v>
      </c>
      <c r="AY139" s="18" t="s">
        <v>122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82</v>
      </c>
      <c r="BK139" s="186">
        <f>ROUND(I139*H139,2)</f>
        <v>0</v>
      </c>
      <c r="BL139" s="18" t="s">
        <v>129</v>
      </c>
      <c r="BM139" s="185" t="s">
        <v>222</v>
      </c>
    </row>
    <row r="140" spans="1:65" s="2" customFormat="1" ht="11.25">
      <c r="A140" s="35"/>
      <c r="B140" s="36"/>
      <c r="C140" s="37"/>
      <c r="D140" s="187" t="s">
        <v>131</v>
      </c>
      <c r="E140" s="37"/>
      <c r="F140" s="188" t="s">
        <v>223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131</v>
      </c>
      <c r="AU140" s="18" t="s">
        <v>84</v>
      </c>
    </row>
    <row r="141" spans="1:65" s="2" customFormat="1" ht="11.25">
      <c r="A141" s="35"/>
      <c r="B141" s="36"/>
      <c r="C141" s="37"/>
      <c r="D141" s="192" t="s">
        <v>133</v>
      </c>
      <c r="E141" s="37"/>
      <c r="F141" s="193" t="s">
        <v>224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133</v>
      </c>
      <c r="AU141" s="18" t="s">
        <v>84</v>
      </c>
    </row>
    <row r="142" spans="1:65" s="13" customFormat="1" ht="11.25">
      <c r="B142" s="204"/>
      <c r="C142" s="205"/>
      <c r="D142" s="187" t="s">
        <v>201</v>
      </c>
      <c r="E142" s="206" t="s">
        <v>19</v>
      </c>
      <c r="F142" s="207" t="s">
        <v>202</v>
      </c>
      <c r="G142" s="205"/>
      <c r="H142" s="206" t="s">
        <v>19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201</v>
      </c>
      <c r="AU142" s="213" t="s">
        <v>84</v>
      </c>
      <c r="AV142" s="13" t="s">
        <v>82</v>
      </c>
      <c r="AW142" s="13" t="s">
        <v>35</v>
      </c>
      <c r="AX142" s="13" t="s">
        <v>74</v>
      </c>
      <c r="AY142" s="213" t="s">
        <v>122</v>
      </c>
    </row>
    <row r="143" spans="1:65" s="13" customFormat="1" ht="11.25">
      <c r="B143" s="204"/>
      <c r="C143" s="205"/>
      <c r="D143" s="187" t="s">
        <v>201</v>
      </c>
      <c r="E143" s="206" t="s">
        <v>19</v>
      </c>
      <c r="F143" s="207" t="s">
        <v>225</v>
      </c>
      <c r="G143" s="205"/>
      <c r="H143" s="206" t="s">
        <v>19</v>
      </c>
      <c r="I143" s="208"/>
      <c r="J143" s="205"/>
      <c r="K143" s="205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201</v>
      </c>
      <c r="AU143" s="213" t="s">
        <v>84</v>
      </c>
      <c r="AV143" s="13" t="s">
        <v>82</v>
      </c>
      <c r="AW143" s="13" t="s">
        <v>35</v>
      </c>
      <c r="AX143" s="13" t="s">
        <v>74</v>
      </c>
      <c r="AY143" s="213" t="s">
        <v>122</v>
      </c>
    </row>
    <row r="144" spans="1:65" s="14" customFormat="1" ht="11.25">
      <c r="B144" s="214"/>
      <c r="C144" s="215"/>
      <c r="D144" s="187" t="s">
        <v>201</v>
      </c>
      <c r="E144" s="216" t="s">
        <v>19</v>
      </c>
      <c r="F144" s="217" t="s">
        <v>226</v>
      </c>
      <c r="G144" s="215"/>
      <c r="H144" s="218">
        <v>190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201</v>
      </c>
      <c r="AU144" s="224" t="s">
        <v>84</v>
      </c>
      <c r="AV144" s="14" t="s">
        <v>84</v>
      </c>
      <c r="AW144" s="14" t="s">
        <v>35</v>
      </c>
      <c r="AX144" s="14" t="s">
        <v>82</v>
      </c>
      <c r="AY144" s="224" t="s">
        <v>122</v>
      </c>
    </row>
    <row r="145" spans="1:65" s="2" customFormat="1" ht="16.5" customHeight="1">
      <c r="A145" s="35"/>
      <c r="B145" s="36"/>
      <c r="C145" s="194" t="s">
        <v>227</v>
      </c>
      <c r="D145" s="194" t="s">
        <v>135</v>
      </c>
      <c r="E145" s="195" t="s">
        <v>228</v>
      </c>
      <c r="F145" s="196" t="s">
        <v>229</v>
      </c>
      <c r="G145" s="197" t="s">
        <v>138</v>
      </c>
      <c r="H145" s="198">
        <v>130.71</v>
      </c>
      <c r="I145" s="199"/>
      <c r="J145" s="200">
        <f>ROUND(I145*H145,2)</f>
        <v>0</v>
      </c>
      <c r="K145" s="196" t="s">
        <v>128</v>
      </c>
      <c r="L145" s="201"/>
      <c r="M145" s="202" t="s">
        <v>19</v>
      </c>
      <c r="N145" s="203" t="s">
        <v>45</v>
      </c>
      <c r="O145" s="65"/>
      <c r="P145" s="183">
        <f>O145*H145</f>
        <v>0</v>
      </c>
      <c r="Q145" s="183">
        <v>1E-3</v>
      </c>
      <c r="R145" s="183">
        <f>Q145*H145</f>
        <v>0.13071000000000002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139</v>
      </c>
      <c r="AT145" s="185" t="s">
        <v>135</v>
      </c>
      <c r="AU145" s="185" t="s">
        <v>84</v>
      </c>
      <c r="AY145" s="18" t="s">
        <v>122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82</v>
      </c>
      <c r="BK145" s="186">
        <f>ROUND(I145*H145,2)</f>
        <v>0</v>
      </c>
      <c r="BL145" s="18" t="s">
        <v>129</v>
      </c>
      <c r="BM145" s="185" t="s">
        <v>230</v>
      </c>
    </row>
    <row r="146" spans="1:65" s="2" customFormat="1" ht="11.25">
      <c r="A146" s="35"/>
      <c r="B146" s="36"/>
      <c r="C146" s="37"/>
      <c r="D146" s="187" t="s">
        <v>131</v>
      </c>
      <c r="E146" s="37"/>
      <c r="F146" s="188" t="s">
        <v>229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131</v>
      </c>
      <c r="AU146" s="18" t="s">
        <v>84</v>
      </c>
    </row>
    <row r="147" spans="1:65" s="13" customFormat="1" ht="11.25">
      <c r="B147" s="204"/>
      <c r="C147" s="205"/>
      <c r="D147" s="187" t="s">
        <v>201</v>
      </c>
      <c r="E147" s="206" t="s">
        <v>19</v>
      </c>
      <c r="F147" s="207" t="s">
        <v>231</v>
      </c>
      <c r="G147" s="205"/>
      <c r="H147" s="206" t="s">
        <v>19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201</v>
      </c>
      <c r="AU147" s="213" t="s">
        <v>84</v>
      </c>
      <c r="AV147" s="13" t="s">
        <v>82</v>
      </c>
      <c r="AW147" s="13" t="s">
        <v>35</v>
      </c>
      <c r="AX147" s="13" t="s">
        <v>74</v>
      </c>
      <c r="AY147" s="213" t="s">
        <v>122</v>
      </c>
    </row>
    <row r="148" spans="1:65" s="13" customFormat="1" ht="22.5">
      <c r="B148" s="204"/>
      <c r="C148" s="205"/>
      <c r="D148" s="187" t="s">
        <v>201</v>
      </c>
      <c r="E148" s="206" t="s">
        <v>19</v>
      </c>
      <c r="F148" s="207" t="s">
        <v>232</v>
      </c>
      <c r="G148" s="205"/>
      <c r="H148" s="206" t="s">
        <v>19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201</v>
      </c>
      <c r="AU148" s="213" t="s">
        <v>84</v>
      </c>
      <c r="AV148" s="13" t="s">
        <v>82</v>
      </c>
      <c r="AW148" s="13" t="s">
        <v>35</v>
      </c>
      <c r="AX148" s="13" t="s">
        <v>74</v>
      </c>
      <c r="AY148" s="213" t="s">
        <v>122</v>
      </c>
    </row>
    <row r="149" spans="1:65" s="14" customFormat="1" ht="11.25">
      <c r="B149" s="214"/>
      <c r="C149" s="215"/>
      <c r="D149" s="187" t="s">
        <v>201</v>
      </c>
      <c r="E149" s="216" t="s">
        <v>19</v>
      </c>
      <c r="F149" s="217" t="s">
        <v>233</v>
      </c>
      <c r="G149" s="215"/>
      <c r="H149" s="218">
        <v>130.71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201</v>
      </c>
      <c r="AU149" s="224" t="s">
        <v>84</v>
      </c>
      <c r="AV149" s="14" t="s">
        <v>84</v>
      </c>
      <c r="AW149" s="14" t="s">
        <v>35</v>
      </c>
      <c r="AX149" s="14" t="s">
        <v>82</v>
      </c>
      <c r="AY149" s="224" t="s">
        <v>122</v>
      </c>
    </row>
    <row r="150" spans="1:65" s="2" customFormat="1" ht="16.5" customHeight="1">
      <c r="A150" s="35"/>
      <c r="B150" s="36"/>
      <c r="C150" s="194" t="s">
        <v>234</v>
      </c>
      <c r="D150" s="194" t="s">
        <v>135</v>
      </c>
      <c r="E150" s="195" t="s">
        <v>235</v>
      </c>
      <c r="F150" s="196" t="s">
        <v>236</v>
      </c>
      <c r="G150" s="197" t="s">
        <v>138</v>
      </c>
      <c r="H150" s="198">
        <v>57.87</v>
      </c>
      <c r="I150" s="199"/>
      <c r="J150" s="200">
        <f>ROUND(I150*H150,2)</f>
        <v>0</v>
      </c>
      <c r="K150" s="196" t="s">
        <v>128</v>
      </c>
      <c r="L150" s="201"/>
      <c r="M150" s="202" t="s">
        <v>19</v>
      </c>
      <c r="N150" s="203" t="s">
        <v>45</v>
      </c>
      <c r="O150" s="65"/>
      <c r="P150" s="183">
        <f>O150*H150</f>
        <v>0</v>
      </c>
      <c r="Q150" s="183">
        <v>1E-3</v>
      </c>
      <c r="R150" s="183">
        <f>Q150*H150</f>
        <v>5.7869999999999998E-2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139</v>
      </c>
      <c r="AT150" s="185" t="s">
        <v>135</v>
      </c>
      <c r="AU150" s="185" t="s">
        <v>84</v>
      </c>
      <c r="AY150" s="18" t="s">
        <v>122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82</v>
      </c>
      <c r="BK150" s="186">
        <f>ROUND(I150*H150,2)</f>
        <v>0</v>
      </c>
      <c r="BL150" s="18" t="s">
        <v>129</v>
      </c>
      <c r="BM150" s="185" t="s">
        <v>237</v>
      </c>
    </row>
    <row r="151" spans="1:65" s="2" customFormat="1" ht="11.25">
      <c r="A151" s="35"/>
      <c r="B151" s="36"/>
      <c r="C151" s="37"/>
      <c r="D151" s="187" t="s">
        <v>131</v>
      </c>
      <c r="E151" s="37"/>
      <c r="F151" s="188" t="s">
        <v>236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131</v>
      </c>
      <c r="AU151" s="18" t="s">
        <v>84</v>
      </c>
    </row>
    <row r="152" spans="1:65" s="13" customFormat="1" ht="11.25">
      <c r="B152" s="204"/>
      <c r="C152" s="205"/>
      <c r="D152" s="187" t="s">
        <v>201</v>
      </c>
      <c r="E152" s="206" t="s">
        <v>19</v>
      </c>
      <c r="F152" s="207" t="s">
        <v>231</v>
      </c>
      <c r="G152" s="205"/>
      <c r="H152" s="206" t="s">
        <v>19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201</v>
      </c>
      <c r="AU152" s="213" t="s">
        <v>84</v>
      </c>
      <c r="AV152" s="13" t="s">
        <v>82</v>
      </c>
      <c r="AW152" s="13" t="s">
        <v>35</v>
      </c>
      <c r="AX152" s="13" t="s">
        <v>74</v>
      </c>
      <c r="AY152" s="213" t="s">
        <v>122</v>
      </c>
    </row>
    <row r="153" spans="1:65" s="13" customFormat="1" ht="22.5">
      <c r="B153" s="204"/>
      <c r="C153" s="205"/>
      <c r="D153" s="187" t="s">
        <v>201</v>
      </c>
      <c r="E153" s="206" t="s">
        <v>19</v>
      </c>
      <c r="F153" s="207" t="s">
        <v>232</v>
      </c>
      <c r="G153" s="205"/>
      <c r="H153" s="206" t="s">
        <v>19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201</v>
      </c>
      <c r="AU153" s="213" t="s">
        <v>84</v>
      </c>
      <c r="AV153" s="13" t="s">
        <v>82</v>
      </c>
      <c r="AW153" s="13" t="s">
        <v>35</v>
      </c>
      <c r="AX153" s="13" t="s">
        <v>74</v>
      </c>
      <c r="AY153" s="213" t="s">
        <v>122</v>
      </c>
    </row>
    <row r="154" spans="1:65" s="14" customFormat="1" ht="11.25">
      <c r="B154" s="214"/>
      <c r="C154" s="215"/>
      <c r="D154" s="187" t="s">
        <v>201</v>
      </c>
      <c r="E154" s="216" t="s">
        <v>19</v>
      </c>
      <c r="F154" s="217" t="s">
        <v>238</v>
      </c>
      <c r="G154" s="215"/>
      <c r="H154" s="218">
        <v>57.87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201</v>
      </c>
      <c r="AU154" s="224" t="s">
        <v>84</v>
      </c>
      <c r="AV154" s="14" t="s">
        <v>84</v>
      </c>
      <c r="AW154" s="14" t="s">
        <v>35</v>
      </c>
      <c r="AX154" s="14" t="s">
        <v>82</v>
      </c>
      <c r="AY154" s="224" t="s">
        <v>122</v>
      </c>
    </row>
    <row r="155" spans="1:65" s="2" customFormat="1" ht="16.5" customHeight="1">
      <c r="A155" s="35"/>
      <c r="B155" s="36"/>
      <c r="C155" s="174" t="s">
        <v>239</v>
      </c>
      <c r="D155" s="174" t="s">
        <v>124</v>
      </c>
      <c r="E155" s="175" t="s">
        <v>240</v>
      </c>
      <c r="F155" s="176" t="s">
        <v>241</v>
      </c>
      <c r="G155" s="177" t="s">
        <v>197</v>
      </c>
      <c r="H155" s="178">
        <v>12378</v>
      </c>
      <c r="I155" s="179"/>
      <c r="J155" s="180">
        <f>ROUND(I155*H155,2)</f>
        <v>0</v>
      </c>
      <c r="K155" s="176" t="s">
        <v>128</v>
      </c>
      <c r="L155" s="40"/>
      <c r="M155" s="181" t="s">
        <v>19</v>
      </c>
      <c r="N155" s="182" t="s">
        <v>45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129</v>
      </c>
      <c r="AT155" s="185" t="s">
        <v>124</v>
      </c>
      <c r="AU155" s="185" t="s">
        <v>84</v>
      </c>
      <c r="AY155" s="18" t="s">
        <v>122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82</v>
      </c>
      <c r="BK155" s="186">
        <f>ROUND(I155*H155,2)</f>
        <v>0</v>
      </c>
      <c r="BL155" s="18" t="s">
        <v>129</v>
      </c>
      <c r="BM155" s="185" t="s">
        <v>242</v>
      </c>
    </row>
    <row r="156" spans="1:65" s="2" customFormat="1" ht="11.25">
      <c r="A156" s="35"/>
      <c r="B156" s="36"/>
      <c r="C156" s="37"/>
      <c r="D156" s="187" t="s">
        <v>131</v>
      </c>
      <c r="E156" s="37"/>
      <c r="F156" s="188" t="s">
        <v>243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131</v>
      </c>
      <c r="AU156" s="18" t="s">
        <v>84</v>
      </c>
    </row>
    <row r="157" spans="1:65" s="2" customFormat="1" ht="11.25">
      <c r="A157" s="35"/>
      <c r="B157" s="36"/>
      <c r="C157" s="37"/>
      <c r="D157" s="192" t="s">
        <v>133</v>
      </c>
      <c r="E157" s="37"/>
      <c r="F157" s="193" t="s">
        <v>244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133</v>
      </c>
      <c r="AU157" s="18" t="s">
        <v>84</v>
      </c>
    </row>
    <row r="158" spans="1:65" s="14" customFormat="1" ht="11.25">
      <c r="B158" s="214"/>
      <c r="C158" s="215"/>
      <c r="D158" s="187" t="s">
        <v>201</v>
      </c>
      <c r="E158" s="216" t="s">
        <v>19</v>
      </c>
      <c r="F158" s="217" t="s">
        <v>245</v>
      </c>
      <c r="G158" s="215"/>
      <c r="H158" s="218">
        <v>12378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201</v>
      </c>
      <c r="AU158" s="224" t="s">
        <v>84</v>
      </c>
      <c r="AV158" s="14" t="s">
        <v>84</v>
      </c>
      <c r="AW158" s="14" t="s">
        <v>35</v>
      </c>
      <c r="AX158" s="14" t="s">
        <v>82</v>
      </c>
      <c r="AY158" s="224" t="s">
        <v>122</v>
      </c>
    </row>
    <row r="159" spans="1:65" s="2" customFormat="1" ht="16.5" customHeight="1">
      <c r="A159" s="35"/>
      <c r="B159" s="36"/>
      <c r="C159" s="174" t="s">
        <v>7</v>
      </c>
      <c r="D159" s="174" t="s">
        <v>124</v>
      </c>
      <c r="E159" s="175" t="s">
        <v>246</v>
      </c>
      <c r="F159" s="176" t="s">
        <v>247</v>
      </c>
      <c r="G159" s="177" t="s">
        <v>197</v>
      </c>
      <c r="H159" s="178">
        <v>1736</v>
      </c>
      <c r="I159" s="179"/>
      <c r="J159" s="180">
        <f>ROUND(I159*H159,2)</f>
        <v>0</v>
      </c>
      <c r="K159" s="176" t="s">
        <v>128</v>
      </c>
      <c r="L159" s="40"/>
      <c r="M159" s="181" t="s">
        <v>19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129</v>
      </c>
      <c r="AT159" s="185" t="s">
        <v>124</v>
      </c>
      <c r="AU159" s="185" t="s">
        <v>84</v>
      </c>
      <c r="AY159" s="18" t="s">
        <v>122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82</v>
      </c>
      <c r="BK159" s="186">
        <f>ROUND(I159*H159,2)</f>
        <v>0</v>
      </c>
      <c r="BL159" s="18" t="s">
        <v>129</v>
      </c>
      <c r="BM159" s="185" t="s">
        <v>248</v>
      </c>
    </row>
    <row r="160" spans="1:65" s="2" customFormat="1" ht="11.25">
      <c r="A160" s="35"/>
      <c r="B160" s="36"/>
      <c r="C160" s="37"/>
      <c r="D160" s="187" t="s">
        <v>131</v>
      </c>
      <c r="E160" s="37"/>
      <c r="F160" s="188" t="s">
        <v>249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84</v>
      </c>
    </row>
    <row r="161" spans="1:51" s="2" customFormat="1" ht="11.25">
      <c r="A161" s="35"/>
      <c r="B161" s="36"/>
      <c r="C161" s="37"/>
      <c r="D161" s="192" t="s">
        <v>133</v>
      </c>
      <c r="E161" s="37"/>
      <c r="F161" s="193" t="s">
        <v>250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133</v>
      </c>
      <c r="AU161" s="18" t="s">
        <v>84</v>
      </c>
    </row>
    <row r="162" spans="1:51" s="13" customFormat="1" ht="11.25">
      <c r="B162" s="204"/>
      <c r="C162" s="205"/>
      <c r="D162" s="187" t="s">
        <v>201</v>
      </c>
      <c r="E162" s="206" t="s">
        <v>19</v>
      </c>
      <c r="F162" s="207" t="s">
        <v>202</v>
      </c>
      <c r="G162" s="205"/>
      <c r="H162" s="206" t="s">
        <v>19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201</v>
      </c>
      <c r="AU162" s="213" t="s">
        <v>84</v>
      </c>
      <c r="AV162" s="13" t="s">
        <v>82</v>
      </c>
      <c r="AW162" s="13" t="s">
        <v>35</v>
      </c>
      <c r="AX162" s="13" t="s">
        <v>74</v>
      </c>
      <c r="AY162" s="213" t="s">
        <v>122</v>
      </c>
    </row>
    <row r="163" spans="1:51" s="13" customFormat="1" ht="11.25">
      <c r="B163" s="204"/>
      <c r="C163" s="205"/>
      <c r="D163" s="187" t="s">
        <v>201</v>
      </c>
      <c r="E163" s="206" t="s">
        <v>19</v>
      </c>
      <c r="F163" s="207" t="s">
        <v>251</v>
      </c>
      <c r="G163" s="205"/>
      <c r="H163" s="206" t="s">
        <v>19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201</v>
      </c>
      <c r="AU163" s="213" t="s">
        <v>84</v>
      </c>
      <c r="AV163" s="13" t="s">
        <v>82</v>
      </c>
      <c r="AW163" s="13" t="s">
        <v>35</v>
      </c>
      <c r="AX163" s="13" t="s">
        <v>74</v>
      </c>
      <c r="AY163" s="213" t="s">
        <v>122</v>
      </c>
    </row>
    <row r="164" spans="1:51" s="14" customFormat="1" ht="11.25">
      <c r="B164" s="214"/>
      <c r="C164" s="215"/>
      <c r="D164" s="187" t="s">
        <v>201</v>
      </c>
      <c r="E164" s="216" t="s">
        <v>19</v>
      </c>
      <c r="F164" s="217" t="s">
        <v>252</v>
      </c>
      <c r="G164" s="215"/>
      <c r="H164" s="218">
        <v>236.5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201</v>
      </c>
      <c r="AU164" s="224" t="s">
        <v>84</v>
      </c>
      <c r="AV164" s="14" t="s">
        <v>84</v>
      </c>
      <c r="AW164" s="14" t="s">
        <v>35</v>
      </c>
      <c r="AX164" s="14" t="s">
        <v>74</v>
      </c>
      <c r="AY164" s="224" t="s">
        <v>122</v>
      </c>
    </row>
    <row r="165" spans="1:51" s="13" customFormat="1" ht="11.25">
      <c r="B165" s="204"/>
      <c r="C165" s="205"/>
      <c r="D165" s="187" t="s">
        <v>201</v>
      </c>
      <c r="E165" s="206" t="s">
        <v>19</v>
      </c>
      <c r="F165" s="207" t="s">
        <v>253</v>
      </c>
      <c r="G165" s="205"/>
      <c r="H165" s="206" t="s">
        <v>19</v>
      </c>
      <c r="I165" s="208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201</v>
      </c>
      <c r="AU165" s="213" t="s">
        <v>84</v>
      </c>
      <c r="AV165" s="13" t="s">
        <v>82</v>
      </c>
      <c r="AW165" s="13" t="s">
        <v>35</v>
      </c>
      <c r="AX165" s="13" t="s">
        <v>74</v>
      </c>
      <c r="AY165" s="213" t="s">
        <v>122</v>
      </c>
    </row>
    <row r="166" spans="1:51" s="14" customFormat="1" ht="11.25">
      <c r="B166" s="214"/>
      <c r="C166" s="215"/>
      <c r="D166" s="187" t="s">
        <v>201</v>
      </c>
      <c r="E166" s="216" t="s">
        <v>19</v>
      </c>
      <c r="F166" s="217" t="s">
        <v>254</v>
      </c>
      <c r="G166" s="215"/>
      <c r="H166" s="218">
        <v>159.5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201</v>
      </c>
      <c r="AU166" s="224" t="s">
        <v>84</v>
      </c>
      <c r="AV166" s="14" t="s">
        <v>84</v>
      </c>
      <c r="AW166" s="14" t="s">
        <v>35</v>
      </c>
      <c r="AX166" s="14" t="s">
        <v>74</v>
      </c>
      <c r="AY166" s="224" t="s">
        <v>122</v>
      </c>
    </row>
    <row r="167" spans="1:51" s="13" customFormat="1" ht="11.25">
      <c r="B167" s="204"/>
      <c r="C167" s="205"/>
      <c r="D167" s="187" t="s">
        <v>201</v>
      </c>
      <c r="E167" s="206" t="s">
        <v>19</v>
      </c>
      <c r="F167" s="207" t="s">
        <v>255</v>
      </c>
      <c r="G167" s="205"/>
      <c r="H167" s="206" t="s">
        <v>19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201</v>
      </c>
      <c r="AU167" s="213" t="s">
        <v>84</v>
      </c>
      <c r="AV167" s="13" t="s">
        <v>82</v>
      </c>
      <c r="AW167" s="13" t="s">
        <v>35</v>
      </c>
      <c r="AX167" s="13" t="s">
        <v>74</v>
      </c>
      <c r="AY167" s="213" t="s">
        <v>122</v>
      </c>
    </row>
    <row r="168" spans="1:51" s="14" customFormat="1" ht="11.25">
      <c r="B168" s="214"/>
      <c r="C168" s="215"/>
      <c r="D168" s="187" t="s">
        <v>201</v>
      </c>
      <c r="E168" s="216" t="s">
        <v>19</v>
      </c>
      <c r="F168" s="217" t="s">
        <v>256</v>
      </c>
      <c r="G168" s="215"/>
      <c r="H168" s="218">
        <v>145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201</v>
      </c>
      <c r="AU168" s="224" t="s">
        <v>84</v>
      </c>
      <c r="AV168" s="14" t="s">
        <v>84</v>
      </c>
      <c r="AW168" s="14" t="s">
        <v>35</v>
      </c>
      <c r="AX168" s="14" t="s">
        <v>74</v>
      </c>
      <c r="AY168" s="224" t="s">
        <v>122</v>
      </c>
    </row>
    <row r="169" spans="1:51" s="13" customFormat="1" ht="11.25">
      <c r="B169" s="204"/>
      <c r="C169" s="205"/>
      <c r="D169" s="187" t="s">
        <v>201</v>
      </c>
      <c r="E169" s="206" t="s">
        <v>19</v>
      </c>
      <c r="F169" s="207" t="s">
        <v>257</v>
      </c>
      <c r="G169" s="205"/>
      <c r="H169" s="206" t="s">
        <v>19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201</v>
      </c>
      <c r="AU169" s="213" t="s">
        <v>84</v>
      </c>
      <c r="AV169" s="13" t="s">
        <v>82</v>
      </c>
      <c r="AW169" s="13" t="s">
        <v>35</v>
      </c>
      <c r="AX169" s="13" t="s">
        <v>74</v>
      </c>
      <c r="AY169" s="213" t="s">
        <v>122</v>
      </c>
    </row>
    <row r="170" spans="1:51" s="14" customFormat="1" ht="11.25">
      <c r="B170" s="214"/>
      <c r="C170" s="215"/>
      <c r="D170" s="187" t="s">
        <v>201</v>
      </c>
      <c r="E170" s="216" t="s">
        <v>19</v>
      </c>
      <c r="F170" s="217" t="s">
        <v>258</v>
      </c>
      <c r="G170" s="215"/>
      <c r="H170" s="218">
        <v>120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201</v>
      </c>
      <c r="AU170" s="224" t="s">
        <v>84</v>
      </c>
      <c r="AV170" s="14" t="s">
        <v>84</v>
      </c>
      <c r="AW170" s="14" t="s">
        <v>35</v>
      </c>
      <c r="AX170" s="14" t="s">
        <v>74</v>
      </c>
      <c r="AY170" s="224" t="s">
        <v>122</v>
      </c>
    </row>
    <row r="171" spans="1:51" s="13" customFormat="1" ht="11.25">
      <c r="B171" s="204"/>
      <c r="C171" s="205"/>
      <c r="D171" s="187" t="s">
        <v>201</v>
      </c>
      <c r="E171" s="206" t="s">
        <v>19</v>
      </c>
      <c r="F171" s="207" t="s">
        <v>259</v>
      </c>
      <c r="G171" s="205"/>
      <c r="H171" s="206" t="s">
        <v>19</v>
      </c>
      <c r="I171" s="208"/>
      <c r="J171" s="205"/>
      <c r="K171" s="205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201</v>
      </c>
      <c r="AU171" s="213" t="s">
        <v>84</v>
      </c>
      <c r="AV171" s="13" t="s">
        <v>82</v>
      </c>
      <c r="AW171" s="13" t="s">
        <v>35</v>
      </c>
      <c r="AX171" s="13" t="s">
        <v>74</v>
      </c>
      <c r="AY171" s="213" t="s">
        <v>122</v>
      </c>
    </row>
    <row r="172" spans="1:51" s="14" customFormat="1" ht="11.25">
      <c r="B172" s="214"/>
      <c r="C172" s="215"/>
      <c r="D172" s="187" t="s">
        <v>201</v>
      </c>
      <c r="E172" s="216" t="s">
        <v>19</v>
      </c>
      <c r="F172" s="217" t="s">
        <v>260</v>
      </c>
      <c r="G172" s="215"/>
      <c r="H172" s="218">
        <v>285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201</v>
      </c>
      <c r="AU172" s="224" t="s">
        <v>84</v>
      </c>
      <c r="AV172" s="14" t="s">
        <v>84</v>
      </c>
      <c r="AW172" s="14" t="s">
        <v>35</v>
      </c>
      <c r="AX172" s="14" t="s">
        <v>74</v>
      </c>
      <c r="AY172" s="224" t="s">
        <v>122</v>
      </c>
    </row>
    <row r="173" spans="1:51" s="13" customFormat="1" ht="11.25">
      <c r="B173" s="204"/>
      <c r="C173" s="205"/>
      <c r="D173" s="187" t="s">
        <v>201</v>
      </c>
      <c r="E173" s="206" t="s">
        <v>19</v>
      </c>
      <c r="F173" s="207" t="s">
        <v>261</v>
      </c>
      <c r="G173" s="205"/>
      <c r="H173" s="206" t="s">
        <v>19</v>
      </c>
      <c r="I173" s="208"/>
      <c r="J173" s="205"/>
      <c r="K173" s="205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201</v>
      </c>
      <c r="AU173" s="213" t="s">
        <v>84</v>
      </c>
      <c r="AV173" s="13" t="s">
        <v>82</v>
      </c>
      <c r="AW173" s="13" t="s">
        <v>35</v>
      </c>
      <c r="AX173" s="13" t="s">
        <v>74</v>
      </c>
      <c r="AY173" s="213" t="s">
        <v>122</v>
      </c>
    </row>
    <row r="174" spans="1:51" s="14" customFormat="1" ht="11.25">
      <c r="B174" s="214"/>
      <c r="C174" s="215"/>
      <c r="D174" s="187" t="s">
        <v>201</v>
      </c>
      <c r="E174" s="216" t="s">
        <v>19</v>
      </c>
      <c r="F174" s="217" t="s">
        <v>262</v>
      </c>
      <c r="G174" s="215"/>
      <c r="H174" s="218">
        <v>270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201</v>
      </c>
      <c r="AU174" s="224" t="s">
        <v>84</v>
      </c>
      <c r="AV174" s="14" t="s">
        <v>84</v>
      </c>
      <c r="AW174" s="14" t="s">
        <v>35</v>
      </c>
      <c r="AX174" s="14" t="s">
        <v>74</v>
      </c>
      <c r="AY174" s="224" t="s">
        <v>122</v>
      </c>
    </row>
    <row r="175" spans="1:51" s="13" customFormat="1" ht="11.25">
      <c r="B175" s="204"/>
      <c r="C175" s="205"/>
      <c r="D175" s="187" t="s">
        <v>201</v>
      </c>
      <c r="E175" s="206" t="s">
        <v>19</v>
      </c>
      <c r="F175" s="207" t="s">
        <v>263</v>
      </c>
      <c r="G175" s="205"/>
      <c r="H175" s="206" t="s">
        <v>19</v>
      </c>
      <c r="I175" s="208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201</v>
      </c>
      <c r="AU175" s="213" t="s">
        <v>84</v>
      </c>
      <c r="AV175" s="13" t="s">
        <v>82</v>
      </c>
      <c r="AW175" s="13" t="s">
        <v>35</v>
      </c>
      <c r="AX175" s="13" t="s">
        <v>74</v>
      </c>
      <c r="AY175" s="213" t="s">
        <v>122</v>
      </c>
    </row>
    <row r="176" spans="1:51" s="14" customFormat="1" ht="11.25">
      <c r="B176" s="214"/>
      <c r="C176" s="215"/>
      <c r="D176" s="187" t="s">
        <v>201</v>
      </c>
      <c r="E176" s="216" t="s">
        <v>19</v>
      </c>
      <c r="F176" s="217" t="s">
        <v>264</v>
      </c>
      <c r="G176" s="215"/>
      <c r="H176" s="218">
        <v>290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201</v>
      </c>
      <c r="AU176" s="224" t="s">
        <v>84</v>
      </c>
      <c r="AV176" s="14" t="s">
        <v>84</v>
      </c>
      <c r="AW176" s="14" t="s">
        <v>35</v>
      </c>
      <c r="AX176" s="14" t="s">
        <v>74</v>
      </c>
      <c r="AY176" s="224" t="s">
        <v>122</v>
      </c>
    </row>
    <row r="177" spans="1:65" s="13" customFormat="1" ht="11.25">
      <c r="B177" s="204"/>
      <c r="C177" s="205"/>
      <c r="D177" s="187" t="s">
        <v>201</v>
      </c>
      <c r="E177" s="206" t="s">
        <v>19</v>
      </c>
      <c r="F177" s="207" t="s">
        <v>265</v>
      </c>
      <c r="G177" s="205"/>
      <c r="H177" s="206" t="s">
        <v>19</v>
      </c>
      <c r="I177" s="208"/>
      <c r="J177" s="205"/>
      <c r="K177" s="205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201</v>
      </c>
      <c r="AU177" s="213" t="s">
        <v>84</v>
      </c>
      <c r="AV177" s="13" t="s">
        <v>82</v>
      </c>
      <c r="AW177" s="13" t="s">
        <v>35</v>
      </c>
      <c r="AX177" s="13" t="s">
        <v>74</v>
      </c>
      <c r="AY177" s="213" t="s">
        <v>122</v>
      </c>
    </row>
    <row r="178" spans="1:65" s="14" customFormat="1" ht="11.25">
      <c r="B178" s="214"/>
      <c r="C178" s="215"/>
      <c r="D178" s="187" t="s">
        <v>201</v>
      </c>
      <c r="E178" s="216" t="s">
        <v>19</v>
      </c>
      <c r="F178" s="217" t="s">
        <v>266</v>
      </c>
      <c r="G178" s="215"/>
      <c r="H178" s="218">
        <v>230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201</v>
      </c>
      <c r="AU178" s="224" t="s">
        <v>84</v>
      </c>
      <c r="AV178" s="14" t="s">
        <v>84</v>
      </c>
      <c r="AW178" s="14" t="s">
        <v>35</v>
      </c>
      <c r="AX178" s="14" t="s">
        <v>74</v>
      </c>
      <c r="AY178" s="224" t="s">
        <v>122</v>
      </c>
    </row>
    <row r="179" spans="1:65" s="15" customFormat="1" ht="11.25">
      <c r="B179" s="225"/>
      <c r="C179" s="226"/>
      <c r="D179" s="187" t="s">
        <v>201</v>
      </c>
      <c r="E179" s="227" t="s">
        <v>19</v>
      </c>
      <c r="F179" s="228" t="s">
        <v>218</v>
      </c>
      <c r="G179" s="226"/>
      <c r="H179" s="229">
        <v>1736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201</v>
      </c>
      <c r="AU179" s="235" t="s">
        <v>84</v>
      </c>
      <c r="AV179" s="15" t="s">
        <v>129</v>
      </c>
      <c r="AW179" s="15" t="s">
        <v>35</v>
      </c>
      <c r="AX179" s="15" t="s">
        <v>82</v>
      </c>
      <c r="AY179" s="235" t="s">
        <v>122</v>
      </c>
    </row>
    <row r="180" spans="1:65" s="2" customFormat="1" ht="16.5" customHeight="1">
      <c r="A180" s="35"/>
      <c r="B180" s="36"/>
      <c r="C180" s="174" t="s">
        <v>267</v>
      </c>
      <c r="D180" s="174" t="s">
        <v>124</v>
      </c>
      <c r="E180" s="175" t="s">
        <v>268</v>
      </c>
      <c r="F180" s="176" t="s">
        <v>269</v>
      </c>
      <c r="G180" s="177" t="s">
        <v>197</v>
      </c>
      <c r="H180" s="178">
        <v>12378</v>
      </c>
      <c r="I180" s="179"/>
      <c r="J180" s="180">
        <f>ROUND(I180*H180,2)</f>
        <v>0</v>
      </c>
      <c r="K180" s="176" t="s">
        <v>128</v>
      </c>
      <c r="L180" s="40"/>
      <c r="M180" s="181" t="s">
        <v>19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129</v>
      </c>
      <c r="AT180" s="185" t="s">
        <v>124</v>
      </c>
      <c r="AU180" s="185" t="s">
        <v>84</v>
      </c>
      <c r="AY180" s="18" t="s">
        <v>122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82</v>
      </c>
      <c r="BK180" s="186">
        <f>ROUND(I180*H180,2)</f>
        <v>0</v>
      </c>
      <c r="BL180" s="18" t="s">
        <v>129</v>
      </c>
      <c r="BM180" s="185" t="s">
        <v>270</v>
      </c>
    </row>
    <row r="181" spans="1:65" s="2" customFormat="1" ht="11.25">
      <c r="A181" s="35"/>
      <c r="B181" s="36"/>
      <c r="C181" s="37"/>
      <c r="D181" s="187" t="s">
        <v>131</v>
      </c>
      <c r="E181" s="37"/>
      <c r="F181" s="188" t="s">
        <v>271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131</v>
      </c>
      <c r="AU181" s="18" t="s">
        <v>84</v>
      </c>
    </row>
    <row r="182" spans="1:65" s="2" customFormat="1" ht="11.25">
      <c r="A182" s="35"/>
      <c r="B182" s="36"/>
      <c r="C182" s="37"/>
      <c r="D182" s="192" t="s">
        <v>133</v>
      </c>
      <c r="E182" s="37"/>
      <c r="F182" s="193" t="s">
        <v>272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133</v>
      </c>
      <c r="AU182" s="18" t="s">
        <v>84</v>
      </c>
    </row>
    <row r="183" spans="1:65" s="2" customFormat="1" ht="16.5" customHeight="1">
      <c r="A183" s="35"/>
      <c r="B183" s="36"/>
      <c r="C183" s="174" t="s">
        <v>273</v>
      </c>
      <c r="D183" s="174" t="s">
        <v>124</v>
      </c>
      <c r="E183" s="175" t="s">
        <v>274</v>
      </c>
      <c r="F183" s="176" t="s">
        <v>275</v>
      </c>
      <c r="G183" s="177" t="s">
        <v>127</v>
      </c>
      <c r="H183" s="178">
        <v>1.238</v>
      </c>
      <c r="I183" s="179"/>
      <c r="J183" s="180">
        <f>ROUND(I183*H183,2)</f>
        <v>0</v>
      </c>
      <c r="K183" s="176" t="s">
        <v>128</v>
      </c>
      <c r="L183" s="40"/>
      <c r="M183" s="181" t="s">
        <v>19</v>
      </c>
      <c r="N183" s="182" t="s">
        <v>45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129</v>
      </c>
      <c r="AT183" s="185" t="s">
        <v>124</v>
      </c>
      <c r="AU183" s="185" t="s">
        <v>84</v>
      </c>
      <c r="AY183" s="18" t="s">
        <v>122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82</v>
      </c>
      <c r="BK183" s="186">
        <f>ROUND(I183*H183,2)</f>
        <v>0</v>
      </c>
      <c r="BL183" s="18" t="s">
        <v>129</v>
      </c>
      <c r="BM183" s="185" t="s">
        <v>276</v>
      </c>
    </row>
    <row r="184" spans="1:65" s="2" customFormat="1" ht="11.25">
      <c r="A184" s="35"/>
      <c r="B184" s="36"/>
      <c r="C184" s="37"/>
      <c r="D184" s="187" t="s">
        <v>131</v>
      </c>
      <c r="E184" s="37"/>
      <c r="F184" s="188" t="s">
        <v>277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131</v>
      </c>
      <c r="AU184" s="18" t="s">
        <v>84</v>
      </c>
    </row>
    <row r="185" spans="1:65" s="2" customFormat="1" ht="11.25">
      <c r="A185" s="35"/>
      <c r="B185" s="36"/>
      <c r="C185" s="37"/>
      <c r="D185" s="192" t="s">
        <v>133</v>
      </c>
      <c r="E185" s="37"/>
      <c r="F185" s="193" t="s">
        <v>278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133</v>
      </c>
      <c r="AU185" s="18" t="s">
        <v>84</v>
      </c>
    </row>
    <row r="186" spans="1:65" s="2" customFormat="1" ht="21.75" customHeight="1">
      <c r="A186" s="35"/>
      <c r="B186" s="36"/>
      <c r="C186" s="174" t="s">
        <v>279</v>
      </c>
      <c r="D186" s="174" t="s">
        <v>124</v>
      </c>
      <c r="E186" s="175" t="s">
        <v>280</v>
      </c>
      <c r="F186" s="176" t="s">
        <v>281</v>
      </c>
      <c r="G186" s="177" t="s">
        <v>144</v>
      </c>
      <c r="H186" s="178">
        <v>117</v>
      </c>
      <c r="I186" s="179"/>
      <c r="J186" s="180">
        <f>ROUND(I186*H186,2)</f>
        <v>0</v>
      </c>
      <c r="K186" s="176" t="s">
        <v>128</v>
      </c>
      <c r="L186" s="40"/>
      <c r="M186" s="181" t="s">
        <v>19</v>
      </c>
      <c r="N186" s="182" t="s">
        <v>45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129</v>
      </c>
      <c r="AT186" s="185" t="s">
        <v>124</v>
      </c>
      <c r="AU186" s="185" t="s">
        <v>84</v>
      </c>
      <c r="AY186" s="18" t="s">
        <v>122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82</v>
      </c>
      <c r="BK186" s="186">
        <f>ROUND(I186*H186,2)</f>
        <v>0</v>
      </c>
      <c r="BL186" s="18" t="s">
        <v>129</v>
      </c>
      <c r="BM186" s="185" t="s">
        <v>282</v>
      </c>
    </row>
    <row r="187" spans="1:65" s="2" customFormat="1" ht="11.25">
      <c r="A187" s="35"/>
      <c r="B187" s="36"/>
      <c r="C187" s="37"/>
      <c r="D187" s="187" t="s">
        <v>131</v>
      </c>
      <c r="E187" s="37"/>
      <c r="F187" s="188" t="s">
        <v>283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131</v>
      </c>
      <c r="AU187" s="18" t="s">
        <v>84</v>
      </c>
    </row>
    <row r="188" spans="1:65" s="2" customFormat="1" ht="11.25">
      <c r="A188" s="35"/>
      <c r="B188" s="36"/>
      <c r="C188" s="37"/>
      <c r="D188" s="192" t="s">
        <v>133</v>
      </c>
      <c r="E188" s="37"/>
      <c r="F188" s="193" t="s">
        <v>284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133</v>
      </c>
      <c r="AU188" s="18" t="s">
        <v>84</v>
      </c>
    </row>
    <row r="189" spans="1:65" s="2" customFormat="1" ht="16.5" customHeight="1">
      <c r="A189" s="35"/>
      <c r="B189" s="36"/>
      <c r="C189" s="174" t="s">
        <v>285</v>
      </c>
      <c r="D189" s="174" t="s">
        <v>124</v>
      </c>
      <c r="E189" s="175" t="s">
        <v>286</v>
      </c>
      <c r="F189" s="176" t="s">
        <v>287</v>
      </c>
      <c r="G189" s="177" t="s">
        <v>144</v>
      </c>
      <c r="H189" s="178">
        <v>35</v>
      </c>
      <c r="I189" s="179"/>
      <c r="J189" s="180">
        <f>ROUND(I189*H189,2)</f>
        <v>0</v>
      </c>
      <c r="K189" s="176" t="s">
        <v>128</v>
      </c>
      <c r="L189" s="40"/>
      <c r="M189" s="181" t="s">
        <v>19</v>
      </c>
      <c r="N189" s="182" t="s">
        <v>45</v>
      </c>
      <c r="O189" s="65"/>
      <c r="P189" s="183">
        <f>O189*H189</f>
        <v>0</v>
      </c>
      <c r="Q189" s="183">
        <v>5.0000000000000002E-5</v>
      </c>
      <c r="R189" s="183">
        <f>Q189*H189</f>
        <v>1.75E-3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129</v>
      </c>
      <c r="AT189" s="185" t="s">
        <v>124</v>
      </c>
      <c r="AU189" s="185" t="s">
        <v>84</v>
      </c>
      <c r="AY189" s="18" t="s">
        <v>122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82</v>
      </c>
      <c r="BK189" s="186">
        <f>ROUND(I189*H189,2)</f>
        <v>0</v>
      </c>
      <c r="BL189" s="18" t="s">
        <v>129</v>
      </c>
      <c r="BM189" s="185" t="s">
        <v>288</v>
      </c>
    </row>
    <row r="190" spans="1:65" s="2" customFormat="1" ht="11.25">
      <c r="A190" s="35"/>
      <c r="B190" s="36"/>
      <c r="C190" s="37"/>
      <c r="D190" s="187" t="s">
        <v>131</v>
      </c>
      <c r="E190" s="37"/>
      <c r="F190" s="188" t="s">
        <v>289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131</v>
      </c>
      <c r="AU190" s="18" t="s">
        <v>84</v>
      </c>
    </row>
    <row r="191" spans="1:65" s="2" customFormat="1" ht="11.25">
      <c r="A191" s="35"/>
      <c r="B191" s="36"/>
      <c r="C191" s="37"/>
      <c r="D191" s="192" t="s">
        <v>133</v>
      </c>
      <c r="E191" s="37"/>
      <c r="F191" s="193" t="s">
        <v>290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133</v>
      </c>
      <c r="AU191" s="18" t="s">
        <v>84</v>
      </c>
    </row>
    <row r="192" spans="1:65" s="2" customFormat="1" ht="16.5" customHeight="1">
      <c r="A192" s="35"/>
      <c r="B192" s="36"/>
      <c r="C192" s="194" t="s">
        <v>291</v>
      </c>
      <c r="D192" s="194" t="s">
        <v>135</v>
      </c>
      <c r="E192" s="195" t="s">
        <v>292</v>
      </c>
      <c r="F192" s="196" t="s">
        <v>293</v>
      </c>
      <c r="G192" s="197" t="s">
        <v>144</v>
      </c>
      <c r="H192" s="198">
        <v>35</v>
      </c>
      <c r="I192" s="199"/>
      <c r="J192" s="200">
        <f>ROUND(I192*H192,2)</f>
        <v>0</v>
      </c>
      <c r="K192" s="196" t="s">
        <v>128</v>
      </c>
      <c r="L192" s="201"/>
      <c r="M192" s="202" t="s">
        <v>19</v>
      </c>
      <c r="N192" s="203" t="s">
        <v>45</v>
      </c>
      <c r="O192" s="65"/>
      <c r="P192" s="183">
        <f>O192*H192</f>
        <v>0</v>
      </c>
      <c r="Q192" s="183">
        <v>4.7200000000000002E-3</v>
      </c>
      <c r="R192" s="183">
        <f>Q192*H192</f>
        <v>0.16520000000000001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139</v>
      </c>
      <c r="AT192" s="185" t="s">
        <v>135</v>
      </c>
      <c r="AU192" s="185" t="s">
        <v>84</v>
      </c>
      <c r="AY192" s="18" t="s">
        <v>122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82</v>
      </c>
      <c r="BK192" s="186">
        <f>ROUND(I192*H192,2)</f>
        <v>0</v>
      </c>
      <c r="BL192" s="18" t="s">
        <v>129</v>
      </c>
      <c r="BM192" s="185" t="s">
        <v>294</v>
      </c>
    </row>
    <row r="193" spans="1:65" s="2" customFormat="1" ht="11.25">
      <c r="A193" s="35"/>
      <c r="B193" s="36"/>
      <c r="C193" s="37"/>
      <c r="D193" s="187" t="s">
        <v>131</v>
      </c>
      <c r="E193" s="37"/>
      <c r="F193" s="188" t="s">
        <v>293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131</v>
      </c>
      <c r="AU193" s="18" t="s">
        <v>84</v>
      </c>
    </row>
    <row r="194" spans="1:65" s="2" customFormat="1" ht="21.75" customHeight="1">
      <c r="A194" s="35"/>
      <c r="B194" s="36"/>
      <c r="C194" s="174" t="s">
        <v>295</v>
      </c>
      <c r="D194" s="174" t="s">
        <v>124</v>
      </c>
      <c r="E194" s="175" t="s">
        <v>296</v>
      </c>
      <c r="F194" s="176" t="s">
        <v>297</v>
      </c>
      <c r="G194" s="177" t="s">
        <v>197</v>
      </c>
      <c r="H194" s="178">
        <v>15317</v>
      </c>
      <c r="I194" s="179"/>
      <c r="J194" s="180">
        <f>ROUND(I194*H194,2)</f>
        <v>0</v>
      </c>
      <c r="K194" s="176" t="s">
        <v>128</v>
      </c>
      <c r="L194" s="40"/>
      <c r="M194" s="181" t="s">
        <v>19</v>
      </c>
      <c r="N194" s="182" t="s">
        <v>45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129</v>
      </c>
      <c r="AT194" s="185" t="s">
        <v>124</v>
      </c>
      <c r="AU194" s="185" t="s">
        <v>84</v>
      </c>
      <c r="AY194" s="18" t="s">
        <v>122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82</v>
      </c>
      <c r="BK194" s="186">
        <f>ROUND(I194*H194,2)</f>
        <v>0</v>
      </c>
      <c r="BL194" s="18" t="s">
        <v>129</v>
      </c>
      <c r="BM194" s="185" t="s">
        <v>298</v>
      </c>
    </row>
    <row r="195" spans="1:65" s="2" customFormat="1" ht="19.5">
      <c r="A195" s="35"/>
      <c r="B195" s="36"/>
      <c r="C195" s="37"/>
      <c r="D195" s="187" t="s">
        <v>131</v>
      </c>
      <c r="E195" s="37"/>
      <c r="F195" s="188" t="s">
        <v>299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131</v>
      </c>
      <c r="AU195" s="18" t="s">
        <v>84</v>
      </c>
    </row>
    <row r="196" spans="1:65" s="2" customFormat="1" ht="11.25">
      <c r="A196" s="35"/>
      <c r="B196" s="36"/>
      <c r="C196" s="37"/>
      <c r="D196" s="192" t="s">
        <v>133</v>
      </c>
      <c r="E196" s="37"/>
      <c r="F196" s="193" t="s">
        <v>300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133</v>
      </c>
      <c r="AU196" s="18" t="s">
        <v>84</v>
      </c>
    </row>
    <row r="197" spans="1:65" s="14" customFormat="1" ht="11.25">
      <c r="B197" s="214"/>
      <c r="C197" s="215"/>
      <c r="D197" s="187" t="s">
        <v>201</v>
      </c>
      <c r="E197" s="216" t="s">
        <v>19</v>
      </c>
      <c r="F197" s="217" t="s">
        <v>245</v>
      </c>
      <c r="G197" s="215"/>
      <c r="H197" s="218">
        <v>12378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201</v>
      </c>
      <c r="AU197" s="224" t="s">
        <v>84</v>
      </c>
      <c r="AV197" s="14" t="s">
        <v>84</v>
      </c>
      <c r="AW197" s="14" t="s">
        <v>35</v>
      </c>
      <c r="AX197" s="14" t="s">
        <v>74</v>
      </c>
      <c r="AY197" s="224" t="s">
        <v>122</v>
      </c>
    </row>
    <row r="198" spans="1:65" s="13" customFormat="1" ht="11.25">
      <c r="B198" s="204"/>
      <c r="C198" s="205"/>
      <c r="D198" s="187" t="s">
        <v>201</v>
      </c>
      <c r="E198" s="206" t="s">
        <v>19</v>
      </c>
      <c r="F198" s="207" t="s">
        <v>202</v>
      </c>
      <c r="G198" s="205"/>
      <c r="H198" s="206" t="s">
        <v>19</v>
      </c>
      <c r="I198" s="208"/>
      <c r="J198" s="205"/>
      <c r="K198" s="205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201</v>
      </c>
      <c r="AU198" s="213" t="s">
        <v>84</v>
      </c>
      <c r="AV198" s="13" t="s">
        <v>82</v>
      </c>
      <c r="AW198" s="13" t="s">
        <v>35</v>
      </c>
      <c r="AX198" s="13" t="s">
        <v>74</v>
      </c>
      <c r="AY198" s="213" t="s">
        <v>122</v>
      </c>
    </row>
    <row r="199" spans="1:65" s="13" customFormat="1" ht="11.25">
      <c r="B199" s="204"/>
      <c r="C199" s="205"/>
      <c r="D199" s="187" t="s">
        <v>201</v>
      </c>
      <c r="E199" s="206" t="s">
        <v>19</v>
      </c>
      <c r="F199" s="207" t="s">
        <v>301</v>
      </c>
      <c r="G199" s="205"/>
      <c r="H199" s="206" t="s">
        <v>19</v>
      </c>
      <c r="I199" s="208"/>
      <c r="J199" s="205"/>
      <c r="K199" s="205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201</v>
      </c>
      <c r="AU199" s="213" t="s">
        <v>84</v>
      </c>
      <c r="AV199" s="13" t="s">
        <v>82</v>
      </c>
      <c r="AW199" s="13" t="s">
        <v>35</v>
      </c>
      <c r="AX199" s="13" t="s">
        <v>74</v>
      </c>
      <c r="AY199" s="213" t="s">
        <v>122</v>
      </c>
    </row>
    <row r="200" spans="1:65" s="13" customFormat="1" ht="11.25">
      <c r="B200" s="204"/>
      <c r="C200" s="205"/>
      <c r="D200" s="187" t="s">
        <v>201</v>
      </c>
      <c r="E200" s="206" t="s">
        <v>19</v>
      </c>
      <c r="F200" s="207" t="s">
        <v>302</v>
      </c>
      <c r="G200" s="205"/>
      <c r="H200" s="206" t="s">
        <v>19</v>
      </c>
      <c r="I200" s="208"/>
      <c r="J200" s="205"/>
      <c r="K200" s="205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201</v>
      </c>
      <c r="AU200" s="213" t="s">
        <v>84</v>
      </c>
      <c r="AV200" s="13" t="s">
        <v>82</v>
      </c>
      <c r="AW200" s="13" t="s">
        <v>35</v>
      </c>
      <c r="AX200" s="13" t="s">
        <v>74</v>
      </c>
      <c r="AY200" s="213" t="s">
        <v>122</v>
      </c>
    </row>
    <row r="201" spans="1:65" s="14" customFormat="1" ht="11.25">
      <c r="B201" s="214"/>
      <c r="C201" s="215"/>
      <c r="D201" s="187" t="s">
        <v>201</v>
      </c>
      <c r="E201" s="216" t="s">
        <v>19</v>
      </c>
      <c r="F201" s="217" t="s">
        <v>303</v>
      </c>
      <c r="G201" s="215"/>
      <c r="H201" s="218">
        <v>830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201</v>
      </c>
      <c r="AU201" s="224" t="s">
        <v>84</v>
      </c>
      <c r="AV201" s="14" t="s">
        <v>84</v>
      </c>
      <c r="AW201" s="14" t="s">
        <v>35</v>
      </c>
      <c r="AX201" s="14" t="s">
        <v>74</v>
      </c>
      <c r="AY201" s="224" t="s">
        <v>122</v>
      </c>
    </row>
    <row r="202" spans="1:65" s="13" customFormat="1" ht="11.25">
      <c r="B202" s="204"/>
      <c r="C202" s="205"/>
      <c r="D202" s="187" t="s">
        <v>201</v>
      </c>
      <c r="E202" s="206" t="s">
        <v>19</v>
      </c>
      <c r="F202" s="207" t="s">
        <v>304</v>
      </c>
      <c r="G202" s="205"/>
      <c r="H202" s="206" t="s">
        <v>19</v>
      </c>
      <c r="I202" s="208"/>
      <c r="J202" s="205"/>
      <c r="K202" s="205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201</v>
      </c>
      <c r="AU202" s="213" t="s">
        <v>84</v>
      </c>
      <c r="AV202" s="13" t="s">
        <v>82</v>
      </c>
      <c r="AW202" s="13" t="s">
        <v>35</v>
      </c>
      <c r="AX202" s="13" t="s">
        <v>74</v>
      </c>
      <c r="AY202" s="213" t="s">
        <v>122</v>
      </c>
    </row>
    <row r="203" spans="1:65" s="14" customFormat="1" ht="11.25">
      <c r="B203" s="214"/>
      <c r="C203" s="215"/>
      <c r="D203" s="187" t="s">
        <v>201</v>
      </c>
      <c r="E203" s="216" t="s">
        <v>19</v>
      </c>
      <c r="F203" s="217" t="s">
        <v>305</v>
      </c>
      <c r="G203" s="215"/>
      <c r="H203" s="218">
        <v>555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201</v>
      </c>
      <c r="AU203" s="224" t="s">
        <v>84</v>
      </c>
      <c r="AV203" s="14" t="s">
        <v>84</v>
      </c>
      <c r="AW203" s="14" t="s">
        <v>35</v>
      </c>
      <c r="AX203" s="14" t="s">
        <v>74</v>
      </c>
      <c r="AY203" s="224" t="s">
        <v>122</v>
      </c>
    </row>
    <row r="204" spans="1:65" s="13" customFormat="1" ht="11.25">
      <c r="B204" s="204"/>
      <c r="C204" s="205"/>
      <c r="D204" s="187" t="s">
        <v>201</v>
      </c>
      <c r="E204" s="206" t="s">
        <v>19</v>
      </c>
      <c r="F204" s="207" t="s">
        <v>306</v>
      </c>
      <c r="G204" s="205"/>
      <c r="H204" s="206" t="s">
        <v>19</v>
      </c>
      <c r="I204" s="208"/>
      <c r="J204" s="205"/>
      <c r="K204" s="205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201</v>
      </c>
      <c r="AU204" s="213" t="s">
        <v>84</v>
      </c>
      <c r="AV204" s="13" t="s">
        <v>82</v>
      </c>
      <c r="AW204" s="13" t="s">
        <v>35</v>
      </c>
      <c r="AX204" s="13" t="s">
        <v>74</v>
      </c>
      <c r="AY204" s="213" t="s">
        <v>122</v>
      </c>
    </row>
    <row r="205" spans="1:65" s="14" customFormat="1" ht="11.25">
      <c r="B205" s="214"/>
      <c r="C205" s="215"/>
      <c r="D205" s="187" t="s">
        <v>201</v>
      </c>
      <c r="E205" s="216" t="s">
        <v>19</v>
      </c>
      <c r="F205" s="217" t="s">
        <v>307</v>
      </c>
      <c r="G205" s="215"/>
      <c r="H205" s="218">
        <v>600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201</v>
      </c>
      <c r="AU205" s="224" t="s">
        <v>84</v>
      </c>
      <c r="AV205" s="14" t="s">
        <v>84</v>
      </c>
      <c r="AW205" s="14" t="s">
        <v>35</v>
      </c>
      <c r="AX205" s="14" t="s">
        <v>74</v>
      </c>
      <c r="AY205" s="224" t="s">
        <v>122</v>
      </c>
    </row>
    <row r="206" spans="1:65" s="13" customFormat="1" ht="11.25">
      <c r="B206" s="204"/>
      <c r="C206" s="205"/>
      <c r="D206" s="187" t="s">
        <v>201</v>
      </c>
      <c r="E206" s="206" t="s">
        <v>19</v>
      </c>
      <c r="F206" s="207" t="s">
        <v>308</v>
      </c>
      <c r="G206" s="205"/>
      <c r="H206" s="206" t="s">
        <v>19</v>
      </c>
      <c r="I206" s="208"/>
      <c r="J206" s="205"/>
      <c r="K206" s="205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201</v>
      </c>
      <c r="AU206" s="213" t="s">
        <v>84</v>
      </c>
      <c r="AV206" s="13" t="s">
        <v>82</v>
      </c>
      <c r="AW206" s="13" t="s">
        <v>35</v>
      </c>
      <c r="AX206" s="13" t="s">
        <v>74</v>
      </c>
      <c r="AY206" s="213" t="s">
        <v>122</v>
      </c>
    </row>
    <row r="207" spans="1:65" s="14" customFormat="1" ht="11.25">
      <c r="B207" s="214"/>
      <c r="C207" s="215"/>
      <c r="D207" s="187" t="s">
        <v>201</v>
      </c>
      <c r="E207" s="216" t="s">
        <v>19</v>
      </c>
      <c r="F207" s="217" t="s">
        <v>309</v>
      </c>
      <c r="G207" s="215"/>
      <c r="H207" s="218">
        <v>480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201</v>
      </c>
      <c r="AU207" s="224" t="s">
        <v>84</v>
      </c>
      <c r="AV207" s="14" t="s">
        <v>84</v>
      </c>
      <c r="AW207" s="14" t="s">
        <v>35</v>
      </c>
      <c r="AX207" s="14" t="s">
        <v>74</v>
      </c>
      <c r="AY207" s="224" t="s">
        <v>122</v>
      </c>
    </row>
    <row r="208" spans="1:65" s="13" customFormat="1" ht="11.25">
      <c r="B208" s="204"/>
      <c r="C208" s="205"/>
      <c r="D208" s="187" t="s">
        <v>201</v>
      </c>
      <c r="E208" s="206" t="s">
        <v>19</v>
      </c>
      <c r="F208" s="207" t="s">
        <v>310</v>
      </c>
      <c r="G208" s="205"/>
      <c r="H208" s="206" t="s">
        <v>19</v>
      </c>
      <c r="I208" s="208"/>
      <c r="J208" s="205"/>
      <c r="K208" s="205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201</v>
      </c>
      <c r="AU208" s="213" t="s">
        <v>84</v>
      </c>
      <c r="AV208" s="13" t="s">
        <v>82</v>
      </c>
      <c r="AW208" s="13" t="s">
        <v>35</v>
      </c>
      <c r="AX208" s="13" t="s">
        <v>74</v>
      </c>
      <c r="AY208" s="213" t="s">
        <v>122</v>
      </c>
    </row>
    <row r="209" spans="1:65" s="14" customFormat="1" ht="11.25">
      <c r="B209" s="214"/>
      <c r="C209" s="215"/>
      <c r="D209" s="187" t="s">
        <v>201</v>
      </c>
      <c r="E209" s="216" t="s">
        <v>19</v>
      </c>
      <c r="F209" s="217" t="s">
        <v>234</v>
      </c>
      <c r="G209" s="215"/>
      <c r="H209" s="218">
        <v>19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201</v>
      </c>
      <c r="AU209" s="224" t="s">
        <v>84</v>
      </c>
      <c r="AV209" s="14" t="s">
        <v>84</v>
      </c>
      <c r="AW209" s="14" t="s">
        <v>35</v>
      </c>
      <c r="AX209" s="14" t="s">
        <v>74</v>
      </c>
      <c r="AY209" s="224" t="s">
        <v>122</v>
      </c>
    </row>
    <row r="210" spans="1:65" s="13" customFormat="1" ht="11.25">
      <c r="B210" s="204"/>
      <c r="C210" s="205"/>
      <c r="D210" s="187" t="s">
        <v>201</v>
      </c>
      <c r="E210" s="206" t="s">
        <v>19</v>
      </c>
      <c r="F210" s="207" t="s">
        <v>311</v>
      </c>
      <c r="G210" s="205"/>
      <c r="H210" s="206" t="s">
        <v>19</v>
      </c>
      <c r="I210" s="208"/>
      <c r="J210" s="205"/>
      <c r="K210" s="205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201</v>
      </c>
      <c r="AU210" s="213" t="s">
        <v>84</v>
      </c>
      <c r="AV210" s="13" t="s">
        <v>82</v>
      </c>
      <c r="AW210" s="13" t="s">
        <v>35</v>
      </c>
      <c r="AX210" s="13" t="s">
        <v>74</v>
      </c>
      <c r="AY210" s="213" t="s">
        <v>122</v>
      </c>
    </row>
    <row r="211" spans="1:65" s="14" customFormat="1" ht="11.25">
      <c r="B211" s="214"/>
      <c r="C211" s="215"/>
      <c r="D211" s="187" t="s">
        <v>201</v>
      </c>
      <c r="E211" s="216" t="s">
        <v>19</v>
      </c>
      <c r="F211" s="217" t="s">
        <v>312</v>
      </c>
      <c r="G211" s="215"/>
      <c r="H211" s="218">
        <v>455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201</v>
      </c>
      <c r="AU211" s="224" t="s">
        <v>84</v>
      </c>
      <c r="AV211" s="14" t="s">
        <v>84</v>
      </c>
      <c r="AW211" s="14" t="s">
        <v>35</v>
      </c>
      <c r="AX211" s="14" t="s">
        <v>74</v>
      </c>
      <c r="AY211" s="224" t="s">
        <v>122</v>
      </c>
    </row>
    <row r="212" spans="1:65" s="15" customFormat="1" ht="11.25">
      <c r="B212" s="225"/>
      <c r="C212" s="226"/>
      <c r="D212" s="187" t="s">
        <v>201</v>
      </c>
      <c r="E212" s="227" t="s">
        <v>19</v>
      </c>
      <c r="F212" s="228" t="s">
        <v>218</v>
      </c>
      <c r="G212" s="226"/>
      <c r="H212" s="229">
        <v>15317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201</v>
      </c>
      <c r="AU212" s="235" t="s">
        <v>84</v>
      </c>
      <c r="AV212" s="15" t="s">
        <v>129</v>
      </c>
      <c r="AW212" s="15" t="s">
        <v>35</v>
      </c>
      <c r="AX212" s="15" t="s">
        <v>82</v>
      </c>
      <c r="AY212" s="235" t="s">
        <v>122</v>
      </c>
    </row>
    <row r="213" spans="1:65" s="2" customFormat="1" ht="16.5" customHeight="1">
      <c r="A213" s="35"/>
      <c r="B213" s="36"/>
      <c r="C213" s="174" t="s">
        <v>313</v>
      </c>
      <c r="D213" s="174" t="s">
        <v>124</v>
      </c>
      <c r="E213" s="175" t="s">
        <v>314</v>
      </c>
      <c r="F213" s="176" t="s">
        <v>315</v>
      </c>
      <c r="G213" s="177" t="s">
        <v>197</v>
      </c>
      <c r="H213" s="178">
        <v>30</v>
      </c>
      <c r="I213" s="179"/>
      <c r="J213" s="180">
        <f>ROUND(I213*H213,2)</f>
        <v>0</v>
      </c>
      <c r="K213" s="176" t="s">
        <v>128</v>
      </c>
      <c r="L213" s="40"/>
      <c r="M213" s="181" t="s">
        <v>19</v>
      </c>
      <c r="N213" s="182" t="s">
        <v>45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129</v>
      </c>
      <c r="AT213" s="185" t="s">
        <v>124</v>
      </c>
      <c r="AU213" s="185" t="s">
        <v>84</v>
      </c>
      <c r="AY213" s="18" t="s">
        <v>122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82</v>
      </c>
      <c r="BK213" s="186">
        <f>ROUND(I213*H213,2)</f>
        <v>0</v>
      </c>
      <c r="BL213" s="18" t="s">
        <v>129</v>
      </c>
      <c r="BM213" s="185" t="s">
        <v>316</v>
      </c>
    </row>
    <row r="214" spans="1:65" s="2" customFormat="1" ht="11.25">
      <c r="A214" s="35"/>
      <c r="B214" s="36"/>
      <c r="C214" s="37"/>
      <c r="D214" s="187" t="s">
        <v>131</v>
      </c>
      <c r="E214" s="37"/>
      <c r="F214" s="188" t="s">
        <v>317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131</v>
      </c>
      <c r="AU214" s="18" t="s">
        <v>84</v>
      </c>
    </row>
    <row r="215" spans="1:65" s="2" customFormat="1" ht="11.25">
      <c r="A215" s="35"/>
      <c r="B215" s="36"/>
      <c r="C215" s="37"/>
      <c r="D215" s="192" t="s">
        <v>133</v>
      </c>
      <c r="E215" s="37"/>
      <c r="F215" s="193" t="s">
        <v>318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133</v>
      </c>
      <c r="AU215" s="18" t="s">
        <v>84</v>
      </c>
    </row>
    <row r="216" spans="1:65" s="2" customFormat="1" ht="16.5" customHeight="1">
      <c r="A216" s="35"/>
      <c r="B216" s="36"/>
      <c r="C216" s="194" t="s">
        <v>319</v>
      </c>
      <c r="D216" s="194" t="s">
        <v>135</v>
      </c>
      <c r="E216" s="195" t="s">
        <v>320</v>
      </c>
      <c r="F216" s="196" t="s">
        <v>321</v>
      </c>
      <c r="G216" s="197" t="s">
        <v>322</v>
      </c>
      <c r="H216" s="198">
        <v>3</v>
      </c>
      <c r="I216" s="199"/>
      <c r="J216" s="200">
        <f>ROUND(I216*H216,2)</f>
        <v>0</v>
      </c>
      <c r="K216" s="196" t="s">
        <v>128</v>
      </c>
      <c r="L216" s="201"/>
      <c r="M216" s="202" t="s">
        <v>19</v>
      </c>
      <c r="N216" s="203" t="s">
        <v>45</v>
      </c>
      <c r="O216" s="65"/>
      <c r="P216" s="183">
        <f>O216*H216</f>
        <v>0</v>
      </c>
      <c r="Q216" s="183">
        <v>0.2</v>
      </c>
      <c r="R216" s="183">
        <f>Q216*H216</f>
        <v>0.60000000000000009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139</v>
      </c>
      <c r="AT216" s="185" t="s">
        <v>135</v>
      </c>
      <c r="AU216" s="185" t="s">
        <v>84</v>
      </c>
      <c r="AY216" s="18" t="s">
        <v>122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82</v>
      </c>
      <c r="BK216" s="186">
        <f>ROUND(I216*H216,2)</f>
        <v>0</v>
      </c>
      <c r="BL216" s="18" t="s">
        <v>129</v>
      </c>
      <c r="BM216" s="185" t="s">
        <v>323</v>
      </c>
    </row>
    <row r="217" spans="1:65" s="2" customFormat="1" ht="11.25">
      <c r="A217" s="35"/>
      <c r="B217" s="36"/>
      <c r="C217" s="37"/>
      <c r="D217" s="187" t="s">
        <v>131</v>
      </c>
      <c r="E217" s="37"/>
      <c r="F217" s="188" t="s">
        <v>321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131</v>
      </c>
      <c r="AU217" s="18" t="s">
        <v>84</v>
      </c>
    </row>
    <row r="218" spans="1:65" s="2" customFormat="1" ht="16.5" customHeight="1">
      <c r="A218" s="35"/>
      <c r="B218" s="36"/>
      <c r="C218" s="174" t="s">
        <v>324</v>
      </c>
      <c r="D218" s="174" t="s">
        <v>124</v>
      </c>
      <c r="E218" s="175" t="s">
        <v>325</v>
      </c>
      <c r="F218" s="176" t="s">
        <v>326</v>
      </c>
      <c r="G218" s="177" t="s">
        <v>322</v>
      </c>
      <c r="H218" s="178">
        <v>2.2000000000000002</v>
      </c>
      <c r="I218" s="179"/>
      <c r="J218" s="180">
        <f>ROUND(I218*H218,2)</f>
        <v>0</v>
      </c>
      <c r="K218" s="176" t="s">
        <v>128</v>
      </c>
      <c r="L218" s="40"/>
      <c r="M218" s="181" t="s">
        <v>19</v>
      </c>
      <c r="N218" s="182" t="s">
        <v>45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129</v>
      </c>
      <c r="AT218" s="185" t="s">
        <v>124</v>
      </c>
      <c r="AU218" s="185" t="s">
        <v>84</v>
      </c>
      <c r="AY218" s="18" t="s">
        <v>122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82</v>
      </c>
      <c r="BK218" s="186">
        <f>ROUND(I218*H218,2)</f>
        <v>0</v>
      </c>
      <c r="BL218" s="18" t="s">
        <v>129</v>
      </c>
      <c r="BM218" s="185" t="s">
        <v>327</v>
      </c>
    </row>
    <row r="219" spans="1:65" s="2" customFormat="1" ht="11.25">
      <c r="A219" s="35"/>
      <c r="B219" s="36"/>
      <c r="C219" s="37"/>
      <c r="D219" s="187" t="s">
        <v>131</v>
      </c>
      <c r="E219" s="37"/>
      <c r="F219" s="188" t="s">
        <v>328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131</v>
      </c>
      <c r="AU219" s="18" t="s">
        <v>84</v>
      </c>
    </row>
    <row r="220" spans="1:65" s="2" customFormat="1" ht="11.25">
      <c r="A220" s="35"/>
      <c r="B220" s="36"/>
      <c r="C220" s="37"/>
      <c r="D220" s="192" t="s">
        <v>133</v>
      </c>
      <c r="E220" s="37"/>
      <c r="F220" s="193" t="s">
        <v>329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133</v>
      </c>
      <c r="AU220" s="18" t="s">
        <v>84</v>
      </c>
    </row>
    <row r="221" spans="1:65" s="2" customFormat="1" ht="16.5" customHeight="1">
      <c r="A221" s="35"/>
      <c r="B221" s="36"/>
      <c r="C221" s="194" t="s">
        <v>330</v>
      </c>
      <c r="D221" s="194" t="s">
        <v>135</v>
      </c>
      <c r="E221" s="195" t="s">
        <v>331</v>
      </c>
      <c r="F221" s="196" t="s">
        <v>332</v>
      </c>
      <c r="G221" s="197" t="s">
        <v>333</v>
      </c>
      <c r="H221" s="198">
        <v>8.3000000000000007</v>
      </c>
      <c r="I221" s="199"/>
      <c r="J221" s="200">
        <f>ROUND(I221*H221,2)</f>
        <v>0</v>
      </c>
      <c r="K221" s="196" t="s">
        <v>128</v>
      </c>
      <c r="L221" s="201"/>
      <c r="M221" s="202" t="s">
        <v>19</v>
      </c>
      <c r="N221" s="203" t="s">
        <v>45</v>
      </c>
      <c r="O221" s="65"/>
      <c r="P221" s="183">
        <f>O221*H221</f>
        <v>0</v>
      </c>
      <c r="Q221" s="183">
        <v>1E-3</v>
      </c>
      <c r="R221" s="183">
        <f>Q221*H221</f>
        <v>8.3000000000000001E-3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139</v>
      </c>
      <c r="AT221" s="185" t="s">
        <v>135</v>
      </c>
      <c r="AU221" s="185" t="s">
        <v>84</v>
      </c>
      <c r="AY221" s="18" t="s">
        <v>122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82</v>
      </c>
      <c r="BK221" s="186">
        <f>ROUND(I221*H221,2)</f>
        <v>0</v>
      </c>
      <c r="BL221" s="18" t="s">
        <v>129</v>
      </c>
      <c r="BM221" s="185" t="s">
        <v>334</v>
      </c>
    </row>
    <row r="222" spans="1:65" s="2" customFormat="1" ht="11.25">
      <c r="A222" s="35"/>
      <c r="B222" s="36"/>
      <c r="C222" s="37"/>
      <c r="D222" s="187" t="s">
        <v>131</v>
      </c>
      <c r="E222" s="37"/>
      <c r="F222" s="188" t="s">
        <v>332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131</v>
      </c>
      <c r="AU222" s="18" t="s">
        <v>84</v>
      </c>
    </row>
    <row r="223" spans="1:65" s="14" customFormat="1" ht="11.25">
      <c r="B223" s="214"/>
      <c r="C223" s="215"/>
      <c r="D223" s="187" t="s">
        <v>201</v>
      </c>
      <c r="E223" s="216" t="s">
        <v>19</v>
      </c>
      <c r="F223" s="217" t="s">
        <v>335</v>
      </c>
      <c r="G223" s="215"/>
      <c r="H223" s="218">
        <v>8.3000000000000007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201</v>
      </c>
      <c r="AU223" s="224" t="s">
        <v>84</v>
      </c>
      <c r="AV223" s="14" t="s">
        <v>84</v>
      </c>
      <c r="AW223" s="14" t="s">
        <v>35</v>
      </c>
      <c r="AX223" s="14" t="s">
        <v>82</v>
      </c>
      <c r="AY223" s="224" t="s">
        <v>122</v>
      </c>
    </row>
    <row r="224" spans="1:65" s="2" customFormat="1" ht="16.5" customHeight="1">
      <c r="A224" s="35"/>
      <c r="B224" s="36"/>
      <c r="C224" s="174" t="s">
        <v>336</v>
      </c>
      <c r="D224" s="174" t="s">
        <v>124</v>
      </c>
      <c r="E224" s="175" t="s">
        <v>337</v>
      </c>
      <c r="F224" s="176" t="s">
        <v>338</v>
      </c>
      <c r="G224" s="177" t="s">
        <v>322</v>
      </c>
      <c r="H224" s="178">
        <v>2.2000000000000002</v>
      </c>
      <c r="I224" s="179"/>
      <c r="J224" s="180">
        <f>ROUND(I224*H224,2)</f>
        <v>0</v>
      </c>
      <c r="K224" s="176" t="s">
        <v>128</v>
      </c>
      <c r="L224" s="40"/>
      <c r="M224" s="181" t="s">
        <v>19</v>
      </c>
      <c r="N224" s="182" t="s">
        <v>45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129</v>
      </c>
      <c r="AT224" s="185" t="s">
        <v>124</v>
      </c>
      <c r="AU224" s="185" t="s">
        <v>84</v>
      </c>
      <c r="AY224" s="18" t="s">
        <v>122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82</v>
      </c>
      <c r="BK224" s="186">
        <f>ROUND(I224*H224,2)</f>
        <v>0</v>
      </c>
      <c r="BL224" s="18" t="s">
        <v>129</v>
      </c>
      <c r="BM224" s="185" t="s">
        <v>339</v>
      </c>
    </row>
    <row r="225" spans="1:65" s="2" customFormat="1" ht="11.25">
      <c r="A225" s="35"/>
      <c r="B225" s="36"/>
      <c r="C225" s="37"/>
      <c r="D225" s="187" t="s">
        <v>131</v>
      </c>
      <c r="E225" s="37"/>
      <c r="F225" s="188" t="s">
        <v>340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131</v>
      </c>
      <c r="AU225" s="18" t="s">
        <v>84</v>
      </c>
    </row>
    <row r="226" spans="1:65" s="2" customFormat="1" ht="11.25">
      <c r="A226" s="35"/>
      <c r="B226" s="36"/>
      <c r="C226" s="37"/>
      <c r="D226" s="192" t="s">
        <v>133</v>
      </c>
      <c r="E226" s="37"/>
      <c r="F226" s="193" t="s">
        <v>341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133</v>
      </c>
      <c r="AU226" s="18" t="s">
        <v>84</v>
      </c>
    </row>
    <row r="227" spans="1:65" s="2" customFormat="1" ht="16.5" customHeight="1">
      <c r="A227" s="35"/>
      <c r="B227" s="36"/>
      <c r="C227" s="174" t="s">
        <v>342</v>
      </c>
      <c r="D227" s="174" t="s">
        <v>124</v>
      </c>
      <c r="E227" s="175" t="s">
        <v>146</v>
      </c>
      <c r="F227" s="176" t="s">
        <v>343</v>
      </c>
      <c r="G227" s="177" t="s">
        <v>344</v>
      </c>
      <c r="H227" s="178">
        <v>530</v>
      </c>
      <c r="I227" s="179"/>
      <c r="J227" s="180">
        <f>ROUND(I227*H227,2)</f>
        <v>0</v>
      </c>
      <c r="K227" s="176" t="s">
        <v>19</v>
      </c>
      <c r="L227" s="40"/>
      <c r="M227" s="181" t="s">
        <v>19</v>
      </c>
      <c r="N227" s="182" t="s">
        <v>45</v>
      </c>
      <c r="O227" s="65"/>
      <c r="P227" s="183">
        <f>O227*H227</f>
        <v>0</v>
      </c>
      <c r="Q227" s="183">
        <v>1.125E-2</v>
      </c>
      <c r="R227" s="183">
        <f>Q227*H227</f>
        <v>5.9624999999999995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129</v>
      </c>
      <c r="AT227" s="185" t="s">
        <v>124</v>
      </c>
      <c r="AU227" s="185" t="s">
        <v>84</v>
      </c>
      <c r="AY227" s="18" t="s">
        <v>122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82</v>
      </c>
      <c r="BK227" s="186">
        <f>ROUND(I227*H227,2)</f>
        <v>0</v>
      </c>
      <c r="BL227" s="18" t="s">
        <v>129</v>
      </c>
      <c r="BM227" s="185" t="s">
        <v>345</v>
      </c>
    </row>
    <row r="228" spans="1:65" s="2" customFormat="1" ht="11.25">
      <c r="A228" s="35"/>
      <c r="B228" s="36"/>
      <c r="C228" s="37"/>
      <c r="D228" s="187" t="s">
        <v>131</v>
      </c>
      <c r="E228" s="37"/>
      <c r="F228" s="188" t="s">
        <v>346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131</v>
      </c>
      <c r="AU228" s="18" t="s">
        <v>84</v>
      </c>
    </row>
    <row r="229" spans="1:65" s="13" customFormat="1" ht="11.25">
      <c r="B229" s="204"/>
      <c r="C229" s="205"/>
      <c r="D229" s="187" t="s">
        <v>201</v>
      </c>
      <c r="E229" s="206" t="s">
        <v>19</v>
      </c>
      <c r="F229" s="207" t="s">
        <v>347</v>
      </c>
      <c r="G229" s="205"/>
      <c r="H229" s="206" t="s">
        <v>19</v>
      </c>
      <c r="I229" s="208"/>
      <c r="J229" s="205"/>
      <c r="K229" s="205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201</v>
      </c>
      <c r="AU229" s="213" t="s">
        <v>84</v>
      </c>
      <c r="AV229" s="13" t="s">
        <v>82</v>
      </c>
      <c r="AW229" s="13" t="s">
        <v>35</v>
      </c>
      <c r="AX229" s="13" t="s">
        <v>74</v>
      </c>
      <c r="AY229" s="213" t="s">
        <v>122</v>
      </c>
    </row>
    <row r="230" spans="1:65" s="13" customFormat="1" ht="22.5">
      <c r="B230" s="204"/>
      <c r="C230" s="205"/>
      <c r="D230" s="187" t="s">
        <v>201</v>
      </c>
      <c r="E230" s="206" t="s">
        <v>19</v>
      </c>
      <c r="F230" s="207" t="s">
        <v>348</v>
      </c>
      <c r="G230" s="205"/>
      <c r="H230" s="206" t="s">
        <v>19</v>
      </c>
      <c r="I230" s="208"/>
      <c r="J230" s="205"/>
      <c r="K230" s="205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201</v>
      </c>
      <c r="AU230" s="213" t="s">
        <v>84</v>
      </c>
      <c r="AV230" s="13" t="s">
        <v>82</v>
      </c>
      <c r="AW230" s="13" t="s">
        <v>35</v>
      </c>
      <c r="AX230" s="13" t="s">
        <v>74</v>
      </c>
      <c r="AY230" s="213" t="s">
        <v>122</v>
      </c>
    </row>
    <row r="231" spans="1:65" s="13" customFormat="1" ht="11.25">
      <c r="B231" s="204"/>
      <c r="C231" s="205"/>
      <c r="D231" s="187" t="s">
        <v>201</v>
      </c>
      <c r="E231" s="206" t="s">
        <v>19</v>
      </c>
      <c r="F231" s="207" t="s">
        <v>349</v>
      </c>
      <c r="G231" s="205"/>
      <c r="H231" s="206" t="s">
        <v>19</v>
      </c>
      <c r="I231" s="208"/>
      <c r="J231" s="205"/>
      <c r="K231" s="205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201</v>
      </c>
      <c r="AU231" s="213" t="s">
        <v>84</v>
      </c>
      <c r="AV231" s="13" t="s">
        <v>82</v>
      </c>
      <c r="AW231" s="13" t="s">
        <v>35</v>
      </c>
      <c r="AX231" s="13" t="s">
        <v>74</v>
      </c>
      <c r="AY231" s="213" t="s">
        <v>122</v>
      </c>
    </row>
    <row r="232" spans="1:65" s="14" customFormat="1" ht="11.25">
      <c r="B232" s="214"/>
      <c r="C232" s="215"/>
      <c r="D232" s="187" t="s">
        <v>201</v>
      </c>
      <c r="E232" s="216" t="s">
        <v>19</v>
      </c>
      <c r="F232" s="217" t="s">
        <v>350</v>
      </c>
      <c r="G232" s="215"/>
      <c r="H232" s="218">
        <v>530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201</v>
      </c>
      <c r="AU232" s="224" t="s">
        <v>84</v>
      </c>
      <c r="AV232" s="14" t="s">
        <v>84</v>
      </c>
      <c r="AW232" s="14" t="s">
        <v>35</v>
      </c>
      <c r="AX232" s="14" t="s">
        <v>82</v>
      </c>
      <c r="AY232" s="224" t="s">
        <v>122</v>
      </c>
    </row>
    <row r="233" spans="1:65" s="12" customFormat="1" ht="22.9" customHeight="1">
      <c r="B233" s="158"/>
      <c r="C233" s="159"/>
      <c r="D233" s="160" t="s">
        <v>73</v>
      </c>
      <c r="E233" s="172" t="s">
        <v>351</v>
      </c>
      <c r="F233" s="172" t="s">
        <v>352</v>
      </c>
      <c r="G233" s="159"/>
      <c r="H233" s="159"/>
      <c r="I233" s="162"/>
      <c r="J233" s="173">
        <f>BK233</f>
        <v>0</v>
      </c>
      <c r="K233" s="159"/>
      <c r="L233" s="164"/>
      <c r="M233" s="165"/>
      <c r="N233" s="166"/>
      <c r="O233" s="166"/>
      <c r="P233" s="167">
        <f>SUM(P234:P236)</f>
        <v>0</v>
      </c>
      <c r="Q233" s="166"/>
      <c r="R233" s="167">
        <f>SUM(R234:R236)</f>
        <v>0</v>
      </c>
      <c r="S233" s="166"/>
      <c r="T233" s="168">
        <f>SUM(T234:T236)</f>
        <v>0</v>
      </c>
      <c r="AR233" s="169" t="s">
        <v>82</v>
      </c>
      <c r="AT233" s="170" t="s">
        <v>73</v>
      </c>
      <c r="AU233" s="170" t="s">
        <v>82</v>
      </c>
      <c r="AY233" s="169" t="s">
        <v>122</v>
      </c>
      <c r="BK233" s="171">
        <f>SUM(BK234:BK236)</f>
        <v>0</v>
      </c>
    </row>
    <row r="234" spans="1:65" s="2" customFormat="1" ht="16.5" customHeight="1">
      <c r="A234" s="35"/>
      <c r="B234" s="36"/>
      <c r="C234" s="174" t="s">
        <v>353</v>
      </c>
      <c r="D234" s="174" t="s">
        <v>124</v>
      </c>
      <c r="E234" s="175" t="s">
        <v>354</v>
      </c>
      <c r="F234" s="176" t="s">
        <v>355</v>
      </c>
      <c r="G234" s="177" t="s">
        <v>356</v>
      </c>
      <c r="H234" s="178">
        <v>7.1319999999999997</v>
      </c>
      <c r="I234" s="179"/>
      <c r="J234" s="180">
        <f>ROUND(I234*H234,2)</f>
        <v>0</v>
      </c>
      <c r="K234" s="176" t="s">
        <v>128</v>
      </c>
      <c r="L234" s="40"/>
      <c r="M234" s="181" t="s">
        <v>19</v>
      </c>
      <c r="N234" s="182" t="s">
        <v>45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129</v>
      </c>
      <c r="AT234" s="185" t="s">
        <v>124</v>
      </c>
      <c r="AU234" s="185" t="s">
        <v>84</v>
      </c>
      <c r="AY234" s="18" t="s">
        <v>122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82</v>
      </c>
      <c r="BK234" s="186">
        <f>ROUND(I234*H234,2)</f>
        <v>0</v>
      </c>
      <c r="BL234" s="18" t="s">
        <v>129</v>
      </c>
      <c r="BM234" s="185" t="s">
        <v>357</v>
      </c>
    </row>
    <row r="235" spans="1:65" s="2" customFormat="1" ht="11.25">
      <c r="A235" s="35"/>
      <c r="B235" s="36"/>
      <c r="C235" s="37"/>
      <c r="D235" s="187" t="s">
        <v>131</v>
      </c>
      <c r="E235" s="37"/>
      <c r="F235" s="188" t="s">
        <v>358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131</v>
      </c>
      <c r="AU235" s="18" t="s">
        <v>84</v>
      </c>
    </row>
    <row r="236" spans="1:65" s="2" customFormat="1" ht="11.25">
      <c r="A236" s="35"/>
      <c r="B236" s="36"/>
      <c r="C236" s="37"/>
      <c r="D236" s="192" t="s">
        <v>133</v>
      </c>
      <c r="E236" s="37"/>
      <c r="F236" s="193" t="s">
        <v>359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133</v>
      </c>
      <c r="AU236" s="18" t="s">
        <v>84</v>
      </c>
    </row>
    <row r="237" spans="1:65" s="12" customFormat="1" ht="25.9" customHeight="1">
      <c r="B237" s="158"/>
      <c r="C237" s="159"/>
      <c r="D237" s="160" t="s">
        <v>73</v>
      </c>
      <c r="E237" s="161" t="s">
        <v>360</v>
      </c>
      <c r="F237" s="161" t="s">
        <v>361</v>
      </c>
      <c r="G237" s="159"/>
      <c r="H237" s="159"/>
      <c r="I237" s="162"/>
      <c r="J237" s="163">
        <f>BK237</f>
        <v>0</v>
      </c>
      <c r="K237" s="159"/>
      <c r="L237" s="164"/>
      <c r="M237" s="165"/>
      <c r="N237" s="166"/>
      <c r="O237" s="166"/>
      <c r="P237" s="167">
        <f>P238</f>
        <v>0</v>
      </c>
      <c r="Q237" s="166"/>
      <c r="R237" s="167">
        <f>R238</f>
        <v>0</v>
      </c>
      <c r="S237" s="166"/>
      <c r="T237" s="168">
        <f>T238</f>
        <v>0</v>
      </c>
      <c r="AR237" s="169" t="s">
        <v>149</v>
      </c>
      <c r="AT237" s="170" t="s">
        <v>73</v>
      </c>
      <c r="AU237" s="170" t="s">
        <v>74</v>
      </c>
      <c r="AY237" s="169" t="s">
        <v>122</v>
      </c>
      <c r="BK237" s="171">
        <f>BK238</f>
        <v>0</v>
      </c>
    </row>
    <row r="238" spans="1:65" s="12" customFormat="1" ht="22.9" customHeight="1">
      <c r="B238" s="158"/>
      <c r="C238" s="159"/>
      <c r="D238" s="160" t="s">
        <v>73</v>
      </c>
      <c r="E238" s="172" t="s">
        <v>362</v>
      </c>
      <c r="F238" s="172" t="s">
        <v>363</v>
      </c>
      <c r="G238" s="159"/>
      <c r="H238" s="159"/>
      <c r="I238" s="162"/>
      <c r="J238" s="173">
        <f>BK238</f>
        <v>0</v>
      </c>
      <c r="K238" s="159"/>
      <c r="L238" s="164"/>
      <c r="M238" s="165"/>
      <c r="N238" s="166"/>
      <c r="O238" s="166"/>
      <c r="P238" s="167">
        <f>SUM(P239:P249)</f>
        <v>0</v>
      </c>
      <c r="Q238" s="166"/>
      <c r="R238" s="167">
        <f>SUM(R239:R249)</f>
        <v>0</v>
      </c>
      <c r="S238" s="166"/>
      <c r="T238" s="168">
        <f>SUM(T239:T249)</f>
        <v>0</v>
      </c>
      <c r="AR238" s="169" t="s">
        <v>149</v>
      </c>
      <c r="AT238" s="170" t="s">
        <v>73</v>
      </c>
      <c r="AU238" s="170" t="s">
        <v>82</v>
      </c>
      <c r="AY238" s="169" t="s">
        <v>122</v>
      </c>
      <c r="BK238" s="171">
        <f>SUM(BK239:BK249)</f>
        <v>0</v>
      </c>
    </row>
    <row r="239" spans="1:65" s="2" customFormat="1" ht="16.5" customHeight="1">
      <c r="A239" s="35"/>
      <c r="B239" s="36"/>
      <c r="C239" s="174" t="s">
        <v>364</v>
      </c>
      <c r="D239" s="174" t="s">
        <v>124</v>
      </c>
      <c r="E239" s="175" t="s">
        <v>365</v>
      </c>
      <c r="F239" s="176" t="s">
        <v>366</v>
      </c>
      <c r="G239" s="177" t="s">
        <v>367</v>
      </c>
      <c r="H239" s="178">
        <v>1</v>
      </c>
      <c r="I239" s="179"/>
      <c r="J239" s="180">
        <f>ROUND(I239*H239,2)</f>
        <v>0</v>
      </c>
      <c r="K239" s="176" t="s">
        <v>128</v>
      </c>
      <c r="L239" s="40"/>
      <c r="M239" s="181" t="s">
        <v>19</v>
      </c>
      <c r="N239" s="182" t="s">
        <v>45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368</v>
      </c>
      <c r="AT239" s="185" t="s">
        <v>124</v>
      </c>
      <c r="AU239" s="185" t="s">
        <v>84</v>
      </c>
      <c r="AY239" s="18" t="s">
        <v>122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82</v>
      </c>
      <c r="BK239" s="186">
        <f>ROUND(I239*H239,2)</f>
        <v>0</v>
      </c>
      <c r="BL239" s="18" t="s">
        <v>368</v>
      </c>
      <c r="BM239" s="185" t="s">
        <v>369</v>
      </c>
    </row>
    <row r="240" spans="1:65" s="2" customFormat="1" ht="11.25">
      <c r="A240" s="35"/>
      <c r="B240" s="36"/>
      <c r="C240" s="37"/>
      <c r="D240" s="187" t="s">
        <v>131</v>
      </c>
      <c r="E240" s="37"/>
      <c r="F240" s="188" t="s">
        <v>366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131</v>
      </c>
      <c r="AU240" s="18" t="s">
        <v>84</v>
      </c>
    </row>
    <row r="241" spans="1:65" s="2" customFormat="1" ht="11.25">
      <c r="A241" s="35"/>
      <c r="B241" s="36"/>
      <c r="C241" s="37"/>
      <c r="D241" s="192" t="s">
        <v>133</v>
      </c>
      <c r="E241" s="37"/>
      <c r="F241" s="193" t="s">
        <v>370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133</v>
      </c>
      <c r="AU241" s="18" t="s">
        <v>84</v>
      </c>
    </row>
    <row r="242" spans="1:65" s="13" customFormat="1" ht="11.25">
      <c r="B242" s="204"/>
      <c r="C242" s="205"/>
      <c r="D242" s="187" t="s">
        <v>201</v>
      </c>
      <c r="E242" s="206" t="s">
        <v>19</v>
      </c>
      <c r="F242" s="207" t="s">
        <v>371</v>
      </c>
      <c r="G242" s="205"/>
      <c r="H242" s="206" t="s">
        <v>19</v>
      </c>
      <c r="I242" s="208"/>
      <c r="J242" s="205"/>
      <c r="K242" s="205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201</v>
      </c>
      <c r="AU242" s="213" t="s">
        <v>84</v>
      </c>
      <c r="AV242" s="13" t="s">
        <v>82</v>
      </c>
      <c r="AW242" s="13" t="s">
        <v>35</v>
      </c>
      <c r="AX242" s="13" t="s">
        <v>74</v>
      </c>
      <c r="AY242" s="213" t="s">
        <v>122</v>
      </c>
    </row>
    <row r="243" spans="1:65" s="14" customFormat="1" ht="11.25">
      <c r="B243" s="214"/>
      <c r="C243" s="215"/>
      <c r="D243" s="187" t="s">
        <v>201</v>
      </c>
      <c r="E243" s="216" t="s">
        <v>19</v>
      </c>
      <c r="F243" s="217" t="s">
        <v>82</v>
      </c>
      <c r="G243" s="215"/>
      <c r="H243" s="218">
        <v>1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201</v>
      </c>
      <c r="AU243" s="224" t="s">
        <v>84</v>
      </c>
      <c r="AV243" s="14" t="s">
        <v>84</v>
      </c>
      <c r="AW243" s="14" t="s">
        <v>35</v>
      </c>
      <c r="AX243" s="14" t="s">
        <v>82</v>
      </c>
      <c r="AY243" s="224" t="s">
        <v>122</v>
      </c>
    </row>
    <row r="244" spans="1:65" s="2" customFormat="1" ht="16.5" customHeight="1">
      <c r="A244" s="35"/>
      <c r="B244" s="36"/>
      <c r="C244" s="174" t="s">
        <v>372</v>
      </c>
      <c r="D244" s="174" t="s">
        <v>124</v>
      </c>
      <c r="E244" s="175" t="s">
        <v>373</v>
      </c>
      <c r="F244" s="176" t="s">
        <v>374</v>
      </c>
      <c r="G244" s="177" t="s">
        <v>367</v>
      </c>
      <c r="H244" s="178">
        <v>1</v>
      </c>
      <c r="I244" s="179"/>
      <c r="J244" s="180">
        <f>ROUND(I244*H244,2)</f>
        <v>0</v>
      </c>
      <c r="K244" s="176" t="s">
        <v>128</v>
      </c>
      <c r="L244" s="40"/>
      <c r="M244" s="181" t="s">
        <v>19</v>
      </c>
      <c r="N244" s="182" t="s">
        <v>45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368</v>
      </c>
      <c r="AT244" s="185" t="s">
        <v>124</v>
      </c>
      <c r="AU244" s="185" t="s">
        <v>84</v>
      </c>
      <c r="AY244" s="18" t="s">
        <v>122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82</v>
      </c>
      <c r="BK244" s="186">
        <f>ROUND(I244*H244,2)</f>
        <v>0</v>
      </c>
      <c r="BL244" s="18" t="s">
        <v>368</v>
      </c>
      <c r="BM244" s="185" t="s">
        <v>375</v>
      </c>
    </row>
    <row r="245" spans="1:65" s="2" customFormat="1" ht="11.25">
      <c r="A245" s="35"/>
      <c r="B245" s="36"/>
      <c r="C245" s="37"/>
      <c r="D245" s="187" t="s">
        <v>131</v>
      </c>
      <c r="E245" s="37"/>
      <c r="F245" s="188" t="s">
        <v>374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131</v>
      </c>
      <c r="AU245" s="18" t="s">
        <v>84</v>
      </c>
    </row>
    <row r="246" spans="1:65" s="2" customFormat="1" ht="11.25">
      <c r="A246" s="35"/>
      <c r="B246" s="36"/>
      <c r="C246" s="37"/>
      <c r="D246" s="192" t="s">
        <v>133</v>
      </c>
      <c r="E246" s="37"/>
      <c r="F246" s="193" t="s">
        <v>376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133</v>
      </c>
      <c r="AU246" s="18" t="s">
        <v>84</v>
      </c>
    </row>
    <row r="247" spans="1:65" s="13" customFormat="1" ht="22.5">
      <c r="B247" s="204"/>
      <c r="C247" s="205"/>
      <c r="D247" s="187" t="s">
        <v>201</v>
      </c>
      <c r="E247" s="206" t="s">
        <v>19</v>
      </c>
      <c r="F247" s="207" t="s">
        <v>377</v>
      </c>
      <c r="G247" s="205"/>
      <c r="H247" s="206" t="s">
        <v>19</v>
      </c>
      <c r="I247" s="208"/>
      <c r="J247" s="205"/>
      <c r="K247" s="205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201</v>
      </c>
      <c r="AU247" s="213" t="s">
        <v>84</v>
      </c>
      <c r="AV247" s="13" t="s">
        <v>82</v>
      </c>
      <c r="AW247" s="13" t="s">
        <v>35</v>
      </c>
      <c r="AX247" s="13" t="s">
        <v>74</v>
      </c>
      <c r="AY247" s="213" t="s">
        <v>122</v>
      </c>
    </row>
    <row r="248" spans="1:65" s="13" customFormat="1" ht="11.25">
      <c r="B248" s="204"/>
      <c r="C248" s="205"/>
      <c r="D248" s="187" t="s">
        <v>201</v>
      </c>
      <c r="E248" s="206" t="s">
        <v>19</v>
      </c>
      <c r="F248" s="207" t="s">
        <v>374</v>
      </c>
      <c r="G248" s="205"/>
      <c r="H248" s="206" t="s">
        <v>19</v>
      </c>
      <c r="I248" s="208"/>
      <c r="J248" s="205"/>
      <c r="K248" s="205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201</v>
      </c>
      <c r="AU248" s="213" t="s">
        <v>84</v>
      </c>
      <c r="AV248" s="13" t="s">
        <v>82</v>
      </c>
      <c r="AW248" s="13" t="s">
        <v>35</v>
      </c>
      <c r="AX248" s="13" t="s">
        <v>74</v>
      </c>
      <c r="AY248" s="213" t="s">
        <v>122</v>
      </c>
    </row>
    <row r="249" spans="1:65" s="14" customFormat="1" ht="11.25">
      <c r="B249" s="214"/>
      <c r="C249" s="215"/>
      <c r="D249" s="187" t="s">
        <v>201</v>
      </c>
      <c r="E249" s="216" t="s">
        <v>19</v>
      </c>
      <c r="F249" s="217" t="s">
        <v>82</v>
      </c>
      <c r="G249" s="215"/>
      <c r="H249" s="218">
        <v>1</v>
      </c>
      <c r="I249" s="219"/>
      <c r="J249" s="215"/>
      <c r="K249" s="215"/>
      <c r="L249" s="220"/>
      <c r="M249" s="236"/>
      <c r="N249" s="237"/>
      <c r="O249" s="237"/>
      <c r="P249" s="237"/>
      <c r="Q249" s="237"/>
      <c r="R249" s="237"/>
      <c r="S249" s="237"/>
      <c r="T249" s="238"/>
      <c r="AT249" s="224" t="s">
        <v>201</v>
      </c>
      <c r="AU249" s="224" t="s">
        <v>84</v>
      </c>
      <c r="AV249" s="14" t="s">
        <v>84</v>
      </c>
      <c r="AW249" s="14" t="s">
        <v>35</v>
      </c>
      <c r="AX249" s="14" t="s">
        <v>82</v>
      </c>
      <c r="AY249" s="224" t="s">
        <v>122</v>
      </c>
    </row>
    <row r="250" spans="1:65" s="2" customFormat="1" ht="6.95" customHeight="1">
      <c r="A250" s="35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0"/>
      <c r="M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</row>
  </sheetData>
  <sheetProtection algorithmName="SHA-512" hashValue="/aO1BUoTC4Sffa8sxE+uhWPhZog3U3JFBNo0Ab8jncL+w7SWx/bYl/jG/7VgvDTMSGqT2O5wpccYrJyeO6crfQ==" saltValue="nBseQqPMi+fBtIDCW04wMLmliEfgTJ1osbskw7L8Vaa8Lx+5tIexSMKSOm8SM7RRwatzRusLpGpFfrSPyscIxg==" spinCount="100000" sheet="1" objects="1" scenarios="1" formatColumns="0" formatRows="0" autoFilter="0"/>
  <autoFilter ref="C83:K249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120" r:id="rId2" xr:uid="{00000000-0004-0000-0100-000001000000}"/>
    <hyperlink ref="F141" r:id="rId3" xr:uid="{00000000-0004-0000-0100-000002000000}"/>
    <hyperlink ref="F157" r:id="rId4" xr:uid="{00000000-0004-0000-0100-000003000000}"/>
    <hyperlink ref="F161" r:id="rId5" xr:uid="{00000000-0004-0000-0100-000004000000}"/>
    <hyperlink ref="F182" r:id="rId6" xr:uid="{00000000-0004-0000-0100-000005000000}"/>
    <hyperlink ref="F185" r:id="rId7" xr:uid="{00000000-0004-0000-0100-000006000000}"/>
    <hyperlink ref="F188" r:id="rId8" xr:uid="{00000000-0004-0000-0100-000007000000}"/>
    <hyperlink ref="F191" r:id="rId9" xr:uid="{00000000-0004-0000-0100-000008000000}"/>
    <hyperlink ref="F196" r:id="rId10" xr:uid="{00000000-0004-0000-0100-000009000000}"/>
    <hyperlink ref="F215" r:id="rId11" xr:uid="{00000000-0004-0000-0100-00000A000000}"/>
    <hyperlink ref="F220" r:id="rId12" xr:uid="{00000000-0004-0000-0100-00000B000000}"/>
    <hyperlink ref="F226" r:id="rId13" xr:uid="{00000000-0004-0000-0100-00000C000000}"/>
    <hyperlink ref="F236" r:id="rId14" xr:uid="{00000000-0004-0000-0100-00000D000000}"/>
    <hyperlink ref="F241" r:id="rId15" xr:uid="{00000000-0004-0000-0100-00000E000000}"/>
    <hyperlink ref="F246" r:id="rId16" xr:uid="{00000000-0004-0000-0100-00000F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7"/>
  <headerFooter>
    <oddFooter>&amp;CStrana &amp;P z &amp;N</oddFooter>
  </headerFooter>
  <drawing r:id="rId1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84</v>
      </c>
    </row>
    <row r="4" spans="1:46" s="1" customFormat="1" ht="24.95" customHeight="1">
      <c r="B4" s="21"/>
      <c r="D4" s="104" t="s">
        <v>94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Výsadba ORG1 v k.ú. Staré Hvězdlice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95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378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29. 12. 2021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37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97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ROUND((SUM(BE82:BE107)),  2)</f>
        <v>0</v>
      </c>
      <c r="G33" s="35"/>
      <c r="H33" s="35"/>
      <c r="I33" s="119">
        <v>0.21</v>
      </c>
      <c r="J33" s="118">
        <f>ROUND(((SUM(BE82:BE107))*I33),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ROUND((SUM(BF82:BF107)),  2)</f>
        <v>0</v>
      </c>
      <c r="G34" s="35"/>
      <c r="H34" s="35"/>
      <c r="I34" s="119">
        <v>0.15</v>
      </c>
      <c r="J34" s="118">
        <f>ROUND(((SUM(BF82:BF107))*I34),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ROUND((SUM(BG82:BG107)),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ROUND((SUM(BH82:BH107)),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ROUND((SUM(BI82:BI107)),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Výsadba ORG1 v k.ú. Staré Hvězdlice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95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SO 01_3 - 1. rok následné péče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Staré Hvězdlice</v>
      </c>
      <c r="G52" s="37"/>
      <c r="H52" s="37"/>
      <c r="I52" s="30" t="s">
        <v>23</v>
      </c>
      <c r="J52" s="60" t="str">
        <f>IF(J12="","",J12)</f>
        <v>29. 12. 2021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ČR SPÚ, KPÚ pro Jihomoravský kraj, pobočka Vyškov</v>
      </c>
      <c r="G54" s="37"/>
      <c r="H54" s="37"/>
      <c r="I54" s="30" t="s">
        <v>32</v>
      </c>
      <c r="J54" s="33" t="str">
        <f>E21</f>
        <v>Hanousek s.ro., Barákova 2745/41, 796 01 Prostějov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Ing. Michaela Hanousková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J104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107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1" t="str">
        <f>E7</f>
        <v>Výsadba ORG1 v k.ú. Staré Hvězdlice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95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4" t="str">
        <f>E9</f>
        <v>SO 01_3 - 1. rok následné péče</v>
      </c>
      <c r="F74" s="373"/>
      <c r="G74" s="373"/>
      <c r="H74" s="37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k.ú. Staré Hvězdlice</v>
      </c>
      <c r="G76" s="37"/>
      <c r="H76" s="37"/>
      <c r="I76" s="30" t="s">
        <v>23</v>
      </c>
      <c r="J76" s="60" t="str">
        <f>IF(J12="","",J12)</f>
        <v>29. 12. 2021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ČR SPÚ, KPÚ pro Jihomoravský kraj, pobočka Vyškov</v>
      </c>
      <c r="G78" s="37"/>
      <c r="H78" s="37"/>
      <c r="I78" s="30" t="s">
        <v>32</v>
      </c>
      <c r="J78" s="33" t="str">
        <f>E21</f>
        <v>Hanousek s.ro., Barákova 2745/41, 796 01 Prostějov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30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>Ing. Michaela Hanousková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108</v>
      </c>
      <c r="D81" s="150" t="s">
        <v>59</v>
      </c>
      <c r="E81" s="150" t="s">
        <v>55</v>
      </c>
      <c r="F81" s="150" t="s">
        <v>56</v>
      </c>
      <c r="G81" s="150" t="s">
        <v>109</v>
      </c>
      <c r="H81" s="150" t="s">
        <v>110</v>
      </c>
      <c r="I81" s="150" t="s">
        <v>111</v>
      </c>
      <c r="J81" s="150" t="s">
        <v>100</v>
      </c>
      <c r="K81" s="151" t="s">
        <v>112</v>
      </c>
      <c r="L81" s="152"/>
      <c r="M81" s="69" t="s">
        <v>19</v>
      </c>
      <c r="N81" s="70" t="s">
        <v>44</v>
      </c>
      <c r="O81" s="70" t="s">
        <v>113</v>
      </c>
      <c r="P81" s="70" t="s">
        <v>114</v>
      </c>
      <c r="Q81" s="70" t="s">
        <v>115</v>
      </c>
      <c r="R81" s="70" t="s">
        <v>116</v>
      </c>
      <c r="S81" s="70" t="s">
        <v>117</v>
      </c>
      <c r="T81" s="71" t="s">
        <v>118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119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9.6399999999999993E-3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73</v>
      </c>
      <c r="AU82" s="18" t="s">
        <v>101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73</v>
      </c>
      <c r="E83" s="161" t="s">
        <v>120</v>
      </c>
      <c r="F83" s="161" t="s">
        <v>121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P84+P104</f>
        <v>0</v>
      </c>
      <c r="Q83" s="166"/>
      <c r="R83" s="167">
        <f>R84+R104</f>
        <v>9.6399999999999993E-3</v>
      </c>
      <c r="S83" s="166"/>
      <c r="T83" s="168">
        <f>T84+T104</f>
        <v>0</v>
      </c>
      <c r="AR83" s="169" t="s">
        <v>82</v>
      </c>
      <c r="AT83" s="170" t="s">
        <v>73</v>
      </c>
      <c r="AU83" s="170" t="s">
        <v>74</v>
      </c>
      <c r="AY83" s="169" t="s">
        <v>122</v>
      </c>
      <c r="BK83" s="171">
        <f>BK84+BK104</f>
        <v>0</v>
      </c>
    </row>
    <row r="84" spans="1:65" s="12" customFormat="1" ht="22.9" customHeight="1">
      <c r="B84" s="158"/>
      <c r="C84" s="159"/>
      <c r="D84" s="160" t="s">
        <v>73</v>
      </c>
      <c r="E84" s="172" t="s">
        <v>82</v>
      </c>
      <c r="F84" s="172" t="s">
        <v>123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SUM(P85:P103)</f>
        <v>0</v>
      </c>
      <c r="Q84" s="166"/>
      <c r="R84" s="167">
        <f>SUM(R85:R103)</f>
        <v>9.6399999999999993E-3</v>
      </c>
      <c r="S84" s="166"/>
      <c r="T84" s="168">
        <f>SUM(T85:T103)</f>
        <v>0</v>
      </c>
      <c r="AR84" s="169" t="s">
        <v>82</v>
      </c>
      <c r="AT84" s="170" t="s">
        <v>73</v>
      </c>
      <c r="AU84" s="170" t="s">
        <v>82</v>
      </c>
      <c r="AY84" s="169" t="s">
        <v>122</v>
      </c>
      <c r="BK84" s="171">
        <f>SUM(BK85:BK103)</f>
        <v>0</v>
      </c>
    </row>
    <row r="85" spans="1:65" s="2" customFormat="1" ht="16.5" customHeight="1">
      <c r="A85" s="35"/>
      <c r="B85" s="36"/>
      <c r="C85" s="174" t="s">
        <v>82</v>
      </c>
      <c r="D85" s="174" t="s">
        <v>124</v>
      </c>
      <c r="E85" s="175" t="s">
        <v>125</v>
      </c>
      <c r="F85" s="176" t="s">
        <v>126</v>
      </c>
      <c r="G85" s="177" t="s">
        <v>127</v>
      </c>
      <c r="H85" s="178">
        <v>4.1130000000000004</v>
      </c>
      <c r="I85" s="179"/>
      <c r="J85" s="180">
        <f>ROUND(I85*H85,2)</f>
        <v>0</v>
      </c>
      <c r="K85" s="176" t="s">
        <v>128</v>
      </c>
      <c r="L85" s="40"/>
      <c r="M85" s="181" t="s">
        <v>19</v>
      </c>
      <c r="N85" s="182" t="s">
        <v>45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129</v>
      </c>
      <c r="AT85" s="185" t="s">
        <v>124</v>
      </c>
      <c r="AU85" s="185" t="s">
        <v>84</v>
      </c>
      <c r="AY85" s="18" t="s">
        <v>122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82</v>
      </c>
      <c r="BK85" s="186">
        <f>ROUND(I85*H85,2)</f>
        <v>0</v>
      </c>
      <c r="BL85" s="18" t="s">
        <v>129</v>
      </c>
      <c r="BM85" s="185" t="s">
        <v>379</v>
      </c>
    </row>
    <row r="86" spans="1:65" s="2" customFormat="1" ht="11.25">
      <c r="A86" s="35"/>
      <c r="B86" s="36"/>
      <c r="C86" s="37"/>
      <c r="D86" s="187" t="s">
        <v>131</v>
      </c>
      <c r="E86" s="37"/>
      <c r="F86" s="188" t="s">
        <v>132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131</v>
      </c>
      <c r="AU86" s="18" t="s">
        <v>84</v>
      </c>
    </row>
    <row r="87" spans="1:65" s="2" customFormat="1" ht="11.25">
      <c r="A87" s="35"/>
      <c r="B87" s="36"/>
      <c r="C87" s="37"/>
      <c r="D87" s="192" t="s">
        <v>133</v>
      </c>
      <c r="E87" s="37"/>
      <c r="F87" s="193" t="s">
        <v>134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133</v>
      </c>
      <c r="AU87" s="18" t="s">
        <v>84</v>
      </c>
    </row>
    <row r="88" spans="1:65" s="2" customFormat="1" ht="16.5" customHeight="1">
      <c r="A88" s="35"/>
      <c r="B88" s="36"/>
      <c r="C88" s="174" t="s">
        <v>84</v>
      </c>
      <c r="D88" s="174" t="s">
        <v>124</v>
      </c>
      <c r="E88" s="175" t="s">
        <v>286</v>
      </c>
      <c r="F88" s="176" t="s">
        <v>287</v>
      </c>
      <c r="G88" s="177" t="s">
        <v>144</v>
      </c>
      <c r="H88" s="178">
        <v>2</v>
      </c>
      <c r="I88" s="179"/>
      <c r="J88" s="180">
        <f>ROUND(I88*H88,2)</f>
        <v>0</v>
      </c>
      <c r="K88" s="176" t="s">
        <v>128</v>
      </c>
      <c r="L88" s="40"/>
      <c r="M88" s="181" t="s">
        <v>19</v>
      </c>
      <c r="N88" s="182" t="s">
        <v>45</v>
      </c>
      <c r="O88" s="65"/>
      <c r="P88" s="183">
        <f>O88*H88</f>
        <v>0</v>
      </c>
      <c r="Q88" s="183">
        <v>5.0000000000000002E-5</v>
      </c>
      <c r="R88" s="183">
        <f>Q88*H88</f>
        <v>1E-4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129</v>
      </c>
      <c r="AT88" s="185" t="s">
        <v>124</v>
      </c>
      <c r="AU88" s="185" t="s">
        <v>84</v>
      </c>
      <c r="AY88" s="18" t="s">
        <v>122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82</v>
      </c>
      <c r="BK88" s="186">
        <f>ROUND(I88*H88,2)</f>
        <v>0</v>
      </c>
      <c r="BL88" s="18" t="s">
        <v>129</v>
      </c>
      <c r="BM88" s="185" t="s">
        <v>380</v>
      </c>
    </row>
    <row r="89" spans="1:65" s="2" customFormat="1" ht="11.25">
      <c r="A89" s="35"/>
      <c r="B89" s="36"/>
      <c r="C89" s="37"/>
      <c r="D89" s="187" t="s">
        <v>131</v>
      </c>
      <c r="E89" s="37"/>
      <c r="F89" s="188" t="s">
        <v>289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131</v>
      </c>
      <c r="AU89" s="18" t="s">
        <v>84</v>
      </c>
    </row>
    <row r="90" spans="1:65" s="2" customFormat="1" ht="11.25">
      <c r="A90" s="35"/>
      <c r="B90" s="36"/>
      <c r="C90" s="37"/>
      <c r="D90" s="192" t="s">
        <v>133</v>
      </c>
      <c r="E90" s="37"/>
      <c r="F90" s="193" t="s">
        <v>290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133</v>
      </c>
      <c r="AU90" s="18" t="s">
        <v>84</v>
      </c>
    </row>
    <row r="91" spans="1:65" s="2" customFormat="1" ht="16.5" customHeight="1">
      <c r="A91" s="35"/>
      <c r="B91" s="36"/>
      <c r="C91" s="194" t="s">
        <v>141</v>
      </c>
      <c r="D91" s="194" t="s">
        <v>135</v>
      </c>
      <c r="E91" s="195" t="s">
        <v>292</v>
      </c>
      <c r="F91" s="196" t="s">
        <v>293</v>
      </c>
      <c r="G91" s="197" t="s">
        <v>144</v>
      </c>
      <c r="H91" s="198">
        <v>2</v>
      </c>
      <c r="I91" s="199"/>
      <c r="J91" s="200">
        <f>ROUND(I91*H91,2)</f>
        <v>0</v>
      </c>
      <c r="K91" s="196" t="s">
        <v>128</v>
      </c>
      <c r="L91" s="201"/>
      <c r="M91" s="202" t="s">
        <v>19</v>
      </c>
      <c r="N91" s="203" t="s">
        <v>45</v>
      </c>
      <c r="O91" s="65"/>
      <c r="P91" s="183">
        <f>O91*H91</f>
        <v>0</v>
      </c>
      <c r="Q91" s="183">
        <v>4.7200000000000002E-3</v>
      </c>
      <c r="R91" s="183">
        <f>Q91*H91</f>
        <v>9.4400000000000005E-3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84</v>
      </c>
      <c r="AY91" s="18" t="s">
        <v>122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82</v>
      </c>
      <c r="BK91" s="186">
        <f>ROUND(I91*H91,2)</f>
        <v>0</v>
      </c>
      <c r="BL91" s="18" t="s">
        <v>129</v>
      </c>
      <c r="BM91" s="185" t="s">
        <v>381</v>
      </c>
    </row>
    <row r="92" spans="1:65" s="2" customFormat="1" ht="11.25">
      <c r="A92" s="35"/>
      <c r="B92" s="36"/>
      <c r="C92" s="37"/>
      <c r="D92" s="187" t="s">
        <v>131</v>
      </c>
      <c r="E92" s="37"/>
      <c r="F92" s="188" t="s">
        <v>293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131</v>
      </c>
      <c r="AU92" s="18" t="s">
        <v>84</v>
      </c>
    </row>
    <row r="93" spans="1:65" s="2" customFormat="1" ht="16.5" customHeight="1">
      <c r="A93" s="35"/>
      <c r="B93" s="36"/>
      <c r="C93" s="194" t="s">
        <v>129</v>
      </c>
      <c r="D93" s="194" t="s">
        <v>135</v>
      </c>
      <c r="E93" s="195" t="s">
        <v>331</v>
      </c>
      <c r="F93" s="196" t="s">
        <v>332</v>
      </c>
      <c r="G93" s="197" t="s">
        <v>333</v>
      </c>
      <c r="H93" s="198">
        <v>0.1</v>
      </c>
      <c r="I93" s="199"/>
      <c r="J93" s="200">
        <f>ROUND(I93*H93,2)</f>
        <v>0</v>
      </c>
      <c r="K93" s="196" t="s">
        <v>128</v>
      </c>
      <c r="L93" s="201"/>
      <c r="M93" s="202" t="s">
        <v>19</v>
      </c>
      <c r="N93" s="203" t="s">
        <v>45</v>
      </c>
      <c r="O93" s="65"/>
      <c r="P93" s="183">
        <f>O93*H93</f>
        <v>0</v>
      </c>
      <c r="Q93" s="183">
        <v>1E-3</v>
      </c>
      <c r="R93" s="183">
        <f>Q93*H93</f>
        <v>1E-4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84</v>
      </c>
      <c r="AY93" s="18" t="s">
        <v>122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82</v>
      </c>
      <c r="BK93" s="186">
        <f>ROUND(I93*H93,2)</f>
        <v>0</v>
      </c>
      <c r="BL93" s="18" t="s">
        <v>129</v>
      </c>
      <c r="BM93" s="185" t="s">
        <v>382</v>
      </c>
    </row>
    <row r="94" spans="1:65" s="2" customFormat="1" ht="11.25">
      <c r="A94" s="35"/>
      <c r="B94" s="36"/>
      <c r="C94" s="37"/>
      <c r="D94" s="187" t="s">
        <v>131</v>
      </c>
      <c r="E94" s="37"/>
      <c r="F94" s="188" t="s">
        <v>332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131</v>
      </c>
      <c r="AU94" s="18" t="s">
        <v>84</v>
      </c>
    </row>
    <row r="95" spans="1:65" s="2" customFormat="1" ht="16.5" customHeight="1">
      <c r="A95" s="35"/>
      <c r="B95" s="36"/>
      <c r="C95" s="174" t="s">
        <v>149</v>
      </c>
      <c r="D95" s="174" t="s">
        <v>124</v>
      </c>
      <c r="E95" s="175" t="s">
        <v>383</v>
      </c>
      <c r="F95" s="176" t="s">
        <v>384</v>
      </c>
      <c r="G95" s="177" t="s">
        <v>197</v>
      </c>
      <c r="H95" s="178">
        <v>30</v>
      </c>
      <c r="I95" s="179"/>
      <c r="J95" s="180">
        <f>ROUND(I95*H95,2)</f>
        <v>0</v>
      </c>
      <c r="K95" s="176" t="s">
        <v>128</v>
      </c>
      <c r="L95" s="40"/>
      <c r="M95" s="181" t="s">
        <v>19</v>
      </c>
      <c r="N95" s="182" t="s">
        <v>45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129</v>
      </c>
      <c r="AT95" s="185" t="s">
        <v>124</v>
      </c>
      <c r="AU95" s="185" t="s">
        <v>84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82</v>
      </c>
      <c r="BK95" s="186">
        <f>ROUND(I95*H95,2)</f>
        <v>0</v>
      </c>
      <c r="BL95" s="18" t="s">
        <v>129</v>
      </c>
      <c r="BM95" s="185" t="s">
        <v>385</v>
      </c>
    </row>
    <row r="96" spans="1:65" s="2" customFormat="1" ht="11.25">
      <c r="A96" s="35"/>
      <c r="B96" s="36"/>
      <c r="C96" s="37"/>
      <c r="D96" s="187" t="s">
        <v>131</v>
      </c>
      <c r="E96" s="37"/>
      <c r="F96" s="188" t="s">
        <v>386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84</v>
      </c>
    </row>
    <row r="97" spans="1:65" s="2" customFormat="1" ht="11.25">
      <c r="A97" s="35"/>
      <c r="B97" s="36"/>
      <c r="C97" s="37"/>
      <c r="D97" s="192" t="s">
        <v>133</v>
      </c>
      <c r="E97" s="37"/>
      <c r="F97" s="193" t="s">
        <v>387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133</v>
      </c>
      <c r="AU97" s="18" t="s">
        <v>84</v>
      </c>
    </row>
    <row r="98" spans="1:65" s="2" customFormat="1" ht="16.5" customHeight="1">
      <c r="A98" s="35"/>
      <c r="B98" s="36"/>
      <c r="C98" s="174" t="s">
        <v>153</v>
      </c>
      <c r="D98" s="174" t="s">
        <v>124</v>
      </c>
      <c r="E98" s="175" t="s">
        <v>325</v>
      </c>
      <c r="F98" s="176" t="s">
        <v>326</v>
      </c>
      <c r="G98" s="177" t="s">
        <v>322</v>
      </c>
      <c r="H98" s="178">
        <v>3.04</v>
      </c>
      <c r="I98" s="179"/>
      <c r="J98" s="180">
        <f>ROUND(I98*H98,2)</f>
        <v>0</v>
      </c>
      <c r="K98" s="176" t="s">
        <v>128</v>
      </c>
      <c r="L98" s="40"/>
      <c r="M98" s="181" t="s">
        <v>19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129</v>
      </c>
      <c r="AT98" s="185" t="s">
        <v>124</v>
      </c>
      <c r="AU98" s="185" t="s">
        <v>84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82</v>
      </c>
      <c r="BK98" s="186">
        <f>ROUND(I98*H98,2)</f>
        <v>0</v>
      </c>
      <c r="BL98" s="18" t="s">
        <v>129</v>
      </c>
      <c r="BM98" s="185" t="s">
        <v>388</v>
      </c>
    </row>
    <row r="99" spans="1:65" s="2" customFormat="1" ht="11.25">
      <c r="A99" s="35"/>
      <c r="B99" s="36"/>
      <c r="C99" s="37"/>
      <c r="D99" s="187" t="s">
        <v>131</v>
      </c>
      <c r="E99" s="37"/>
      <c r="F99" s="188" t="s">
        <v>328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84</v>
      </c>
    </row>
    <row r="100" spans="1:65" s="2" customFormat="1" ht="11.25">
      <c r="A100" s="35"/>
      <c r="B100" s="36"/>
      <c r="C100" s="37"/>
      <c r="D100" s="192" t="s">
        <v>133</v>
      </c>
      <c r="E100" s="37"/>
      <c r="F100" s="193" t="s">
        <v>329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133</v>
      </c>
      <c r="AU100" s="18" t="s">
        <v>84</v>
      </c>
    </row>
    <row r="101" spans="1:65" s="2" customFormat="1" ht="16.5" customHeight="1">
      <c r="A101" s="35"/>
      <c r="B101" s="36"/>
      <c r="C101" s="174" t="s">
        <v>158</v>
      </c>
      <c r="D101" s="174" t="s">
        <v>124</v>
      </c>
      <c r="E101" s="175" t="s">
        <v>337</v>
      </c>
      <c r="F101" s="176" t="s">
        <v>338</v>
      </c>
      <c r="G101" s="177" t="s">
        <v>322</v>
      </c>
      <c r="H101" s="178">
        <v>3.04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45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84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82</v>
      </c>
      <c r="BK101" s="186">
        <f>ROUND(I101*H101,2)</f>
        <v>0</v>
      </c>
      <c r="BL101" s="18" t="s">
        <v>129</v>
      </c>
      <c r="BM101" s="185" t="s">
        <v>389</v>
      </c>
    </row>
    <row r="102" spans="1:65" s="2" customFormat="1" ht="11.25">
      <c r="A102" s="35"/>
      <c r="B102" s="36"/>
      <c r="C102" s="37"/>
      <c r="D102" s="187" t="s">
        <v>131</v>
      </c>
      <c r="E102" s="37"/>
      <c r="F102" s="188" t="s">
        <v>340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84</v>
      </c>
    </row>
    <row r="103" spans="1:65" s="2" customFormat="1" ht="11.25">
      <c r="A103" s="35"/>
      <c r="B103" s="36"/>
      <c r="C103" s="37"/>
      <c r="D103" s="192" t="s">
        <v>133</v>
      </c>
      <c r="E103" s="37"/>
      <c r="F103" s="193" t="s">
        <v>341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133</v>
      </c>
      <c r="AU103" s="18" t="s">
        <v>84</v>
      </c>
    </row>
    <row r="104" spans="1:65" s="12" customFormat="1" ht="22.9" customHeight="1">
      <c r="B104" s="158"/>
      <c r="C104" s="159"/>
      <c r="D104" s="160" t="s">
        <v>73</v>
      </c>
      <c r="E104" s="172" t="s">
        <v>351</v>
      </c>
      <c r="F104" s="172" t="s">
        <v>352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SUM(P105:P107)</f>
        <v>0</v>
      </c>
      <c r="Q104" s="166"/>
      <c r="R104" s="167">
        <f>SUM(R105:R107)</f>
        <v>0</v>
      </c>
      <c r="S104" s="166"/>
      <c r="T104" s="168">
        <f>SUM(T105:T107)</f>
        <v>0</v>
      </c>
      <c r="AR104" s="169" t="s">
        <v>82</v>
      </c>
      <c r="AT104" s="170" t="s">
        <v>73</v>
      </c>
      <c r="AU104" s="170" t="s">
        <v>82</v>
      </c>
      <c r="AY104" s="169" t="s">
        <v>122</v>
      </c>
      <c r="BK104" s="171">
        <f>SUM(BK105:BK107)</f>
        <v>0</v>
      </c>
    </row>
    <row r="105" spans="1:65" s="2" customFormat="1" ht="16.5" customHeight="1">
      <c r="A105" s="35"/>
      <c r="B105" s="36"/>
      <c r="C105" s="174" t="s">
        <v>139</v>
      </c>
      <c r="D105" s="174" t="s">
        <v>124</v>
      </c>
      <c r="E105" s="175" t="s">
        <v>354</v>
      </c>
      <c r="F105" s="176" t="s">
        <v>355</v>
      </c>
      <c r="G105" s="177" t="s">
        <v>356</v>
      </c>
      <c r="H105" s="178">
        <v>0.01</v>
      </c>
      <c r="I105" s="179"/>
      <c r="J105" s="180">
        <f>ROUND(I105*H105,2)</f>
        <v>0</v>
      </c>
      <c r="K105" s="176" t="s">
        <v>128</v>
      </c>
      <c r="L105" s="40"/>
      <c r="M105" s="181" t="s">
        <v>19</v>
      </c>
      <c r="N105" s="182" t="s">
        <v>45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129</v>
      </c>
      <c r="AT105" s="185" t="s">
        <v>124</v>
      </c>
      <c r="AU105" s="185" t="s">
        <v>84</v>
      </c>
      <c r="AY105" s="18" t="s">
        <v>122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82</v>
      </c>
      <c r="BK105" s="186">
        <f>ROUND(I105*H105,2)</f>
        <v>0</v>
      </c>
      <c r="BL105" s="18" t="s">
        <v>129</v>
      </c>
      <c r="BM105" s="185" t="s">
        <v>390</v>
      </c>
    </row>
    <row r="106" spans="1:65" s="2" customFormat="1" ht="11.25">
      <c r="A106" s="35"/>
      <c r="B106" s="36"/>
      <c r="C106" s="37"/>
      <c r="D106" s="187" t="s">
        <v>131</v>
      </c>
      <c r="E106" s="37"/>
      <c r="F106" s="188" t="s">
        <v>358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131</v>
      </c>
      <c r="AU106" s="18" t="s">
        <v>84</v>
      </c>
    </row>
    <row r="107" spans="1:65" s="2" customFormat="1" ht="11.25">
      <c r="A107" s="35"/>
      <c r="B107" s="36"/>
      <c r="C107" s="37"/>
      <c r="D107" s="192" t="s">
        <v>133</v>
      </c>
      <c r="E107" s="37"/>
      <c r="F107" s="193" t="s">
        <v>359</v>
      </c>
      <c r="G107" s="37"/>
      <c r="H107" s="37"/>
      <c r="I107" s="189"/>
      <c r="J107" s="37"/>
      <c r="K107" s="37"/>
      <c r="L107" s="40"/>
      <c r="M107" s="239"/>
      <c r="N107" s="240"/>
      <c r="O107" s="241"/>
      <c r="P107" s="241"/>
      <c r="Q107" s="241"/>
      <c r="R107" s="241"/>
      <c r="S107" s="241"/>
      <c r="T107" s="24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133</v>
      </c>
      <c r="AU107" s="18" t="s">
        <v>84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5vR1inK+2AZzVeyUhsSWz4jni1XGvaBoG47oDTQgTUAp1h65pBGZ8iTKdK6iUBuVsj9CcAfGULHWzFnkNM82Gg==" saltValue="9cDnKHV/E5dy1wkcL8lRPOSPibwKHyKgGMKlyiEN99DoaFna6y4anPnqWK/Lod7qdEph3AO4YMfz3WhO/5d2xQ==" spinCount="100000" sheet="1" objects="1" scenarios="1" formatColumns="0" formatRows="0" autoFilter="0"/>
  <autoFilter ref="C81:K10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90" r:id="rId2" xr:uid="{00000000-0004-0000-0200-000001000000}"/>
    <hyperlink ref="F97" r:id="rId3" xr:uid="{00000000-0004-0000-0200-000002000000}"/>
    <hyperlink ref="F100" r:id="rId4" xr:uid="{00000000-0004-0000-0200-000003000000}"/>
    <hyperlink ref="F103" r:id="rId5" xr:uid="{00000000-0004-0000-0200-000004000000}"/>
    <hyperlink ref="F107" r:id="rId6" xr:uid="{00000000-0004-0000-0200-000005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8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84</v>
      </c>
    </row>
    <row r="4" spans="1:46" s="1" customFormat="1" ht="24.95" customHeight="1">
      <c r="B4" s="21"/>
      <c r="D4" s="104" t="s">
        <v>94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Výsadba ORG1 v k.ú. Staré Hvězdlice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95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391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29. 12. 2021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37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97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ROUND((SUM(BE82:BE107)),  2)</f>
        <v>0</v>
      </c>
      <c r="G33" s="35"/>
      <c r="H33" s="35"/>
      <c r="I33" s="119">
        <v>0.21</v>
      </c>
      <c r="J33" s="118">
        <f>ROUND(((SUM(BE82:BE107))*I33),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ROUND((SUM(BF82:BF107)),  2)</f>
        <v>0</v>
      </c>
      <c r="G34" s="35"/>
      <c r="H34" s="35"/>
      <c r="I34" s="119">
        <v>0.15</v>
      </c>
      <c r="J34" s="118">
        <f>ROUND(((SUM(BF82:BF107))*I34),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ROUND((SUM(BG82:BG107)),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ROUND((SUM(BH82:BH107)),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ROUND((SUM(BI82:BI107)),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Výsadba ORG1 v k.ú. Staré Hvězdlice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95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SO 01_4 - 2. rok následné péče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Staré Hvězdlice</v>
      </c>
      <c r="G52" s="37"/>
      <c r="H52" s="37"/>
      <c r="I52" s="30" t="s">
        <v>23</v>
      </c>
      <c r="J52" s="60" t="str">
        <f>IF(J12="","",J12)</f>
        <v>29. 12. 2021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ČR SPÚ, KPÚ pro Jihomoravský kraj, pobočka Vyškov</v>
      </c>
      <c r="G54" s="37"/>
      <c r="H54" s="37"/>
      <c r="I54" s="30" t="s">
        <v>32</v>
      </c>
      <c r="J54" s="33" t="str">
        <f>E21</f>
        <v>Hanousek s.ro., Barákova 2745/41, 796 01 Prostějov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Ing. Michaela Hanousková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J104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107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1" t="str">
        <f>E7</f>
        <v>Výsadba ORG1 v k.ú. Staré Hvězdlice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95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4" t="str">
        <f>E9</f>
        <v>SO 01_4 - 2. rok následné péče</v>
      </c>
      <c r="F74" s="373"/>
      <c r="G74" s="373"/>
      <c r="H74" s="37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k.ú. Staré Hvězdlice</v>
      </c>
      <c r="G76" s="37"/>
      <c r="H76" s="37"/>
      <c r="I76" s="30" t="s">
        <v>23</v>
      </c>
      <c r="J76" s="60" t="str">
        <f>IF(J12="","",J12)</f>
        <v>29. 12. 2021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ČR SPÚ, KPÚ pro Jihomoravský kraj, pobočka Vyškov</v>
      </c>
      <c r="G78" s="37"/>
      <c r="H78" s="37"/>
      <c r="I78" s="30" t="s">
        <v>32</v>
      </c>
      <c r="J78" s="33" t="str">
        <f>E21</f>
        <v>Hanousek s.ro., Barákova 2745/41, 796 01 Prostějov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30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>Ing. Michaela Hanousková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108</v>
      </c>
      <c r="D81" s="150" t="s">
        <v>59</v>
      </c>
      <c r="E81" s="150" t="s">
        <v>55</v>
      </c>
      <c r="F81" s="150" t="s">
        <v>56</v>
      </c>
      <c r="G81" s="150" t="s">
        <v>109</v>
      </c>
      <c r="H81" s="150" t="s">
        <v>110</v>
      </c>
      <c r="I81" s="150" t="s">
        <v>111</v>
      </c>
      <c r="J81" s="150" t="s">
        <v>100</v>
      </c>
      <c r="K81" s="151" t="s">
        <v>112</v>
      </c>
      <c r="L81" s="152"/>
      <c r="M81" s="69" t="s">
        <v>19</v>
      </c>
      <c r="N81" s="70" t="s">
        <v>44</v>
      </c>
      <c r="O81" s="70" t="s">
        <v>113</v>
      </c>
      <c r="P81" s="70" t="s">
        <v>114</v>
      </c>
      <c r="Q81" s="70" t="s">
        <v>115</v>
      </c>
      <c r="R81" s="70" t="s">
        <v>116</v>
      </c>
      <c r="S81" s="70" t="s">
        <v>117</v>
      </c>
      <c r="T81" s="71" t="s">
        <v>118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119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9.6399999999999993E-3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73</v>
      </c>
      <c r="AU82" s="18" t="s">
        <v>101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73</v>
      </c>
      <c r="E83" s="161" t="s">
        <v>120</v>
      </c>
      <c r="F83" s="161" t="s">
        <v>121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P84+P104</f>
        <v>0</v>
      </c>
      <c r="Q83" s="166"/>
      <c r="R83" s="167">
        <f>R84+R104</f>
        <v>9.6399999999999993E-3</v>
      </c>
      <c r="S83" s="166"/>
      <c r="T83" s="168">
        <f>T84+T104</f>
        <v>0</v>
      </c>
      <c r="AR83" s="169" t="s">
        <v>82</v>
      </c>
      <c r="AT83" s="170" t="s">
        <v>73</v>
      </c>
      <c r="AU83" s="170" t="s">
        <v>74</v>
      </c>
      <c r="AY83" s="169" t="s">
        <v>122</v>
      </c>
      <c r="BK83" s="171">
        <f>BK84+BK104</f>
        <v>0</v>
      </c>
    </row>
    <row r="84" spans="1:65" s="12" customFormat="1" ht="22.9" customHeight="1">
      <c r="B84" s="158"/>
      <c r="C84" s="159"/>
      <c r="D84" s="160" t="s">
        <v>73</v>
      </c>
      <c r="E84" s="172" t="s">
        <v>82</v>
      </c>
      <c r="F84" s="172" t="s">
        <v>123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SUM(P85:P103)</f>
        <v>0</v>
      </c>
      <c r="Q84" s="166"/>
      <c r="R84" s="167">
        <f>SUM(R85:R103)</f>
        <v>9.6399999999999993E-3</v>
      </c>
      <c r="S84" s="166"/>
      <c r="T84" s="168">
        <f>SUM(T85:T103)</f>
        <v>0</v>
      </c>
      <c r="AR84" s="169" t="s">
        <v>82</v>
      </c>
      <c r="AT84" s="170" t="s">
        <v>73</v>
      </c>
      <c r="AU84" s="170" t="s">
        <v>82</v>
      </c>
      <c r="AY84" s="169" t="s">
        <v>122</v>
      </c>
      <c r="BK84" s="171">
        <f>SUM(BK85:BK103)</f>
        <v>0</v>
      </c>
    </row>
    <row r="85" spans="1:65" s="2" customFormat="1" ht="16.5" customHeight="1">
      <c r="A85" s="35"/>
      <c r="B85" s="36"/>
      <c r="C85" s="174" t="s">
        <v>82</v>
      </c>
      <c r="D85" s="174" t="s">
        <v>124</v>
      </c>
      <c r="E85" s="175" t="s">
        <v>125</v>
      </c>
      <c r="F85" s="176" t="s">
        <v>126</v>
      </c>
      <c r="G85" s="177" t="s">
        <v>127</v>
      </c>
      <c r="H85" s="178">
        <v>4.1130000000000004</v>
      </c>
      <c r="I85" s="179"/>
      <c r="J85" s="180">
        <f>ROUND(I85*H85,2)</f>
        <v>0</v>
      </c>
      <c r="K85" s="176" t="s">
        <v>128</v>
      </c>
      <c r="L85" s="40"/>
      <c r="M85" s="181" t="s">
        <v>19</v>
      </c>
      <c r="N85" s="182" t="s">
        <v>45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129</v>
      </c>
      <c r="AT85" s="185" t="s">
        <v>124</v>
      </c>
      <c r="AU85" s="185" t="s">
        <v>84</v>
      </c>
      <c r="AY85" s="18" t="s">
        <v>122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82</v>
      </c>
      <c r="BK85" s="186">
        <f>ROUND(I85*H85,2)</f>
        <v>0</v>
      </c>
      <c r="BL85" s="18" t="s">
        <v>129</v>
      </c>
      <c r="BM85" s="185" t="s">
        <v>392</v>
      </c>
    </row>
    <row r="86" spans="1:65" s="2" customFormat="1" ht="11.25">
      <c r="A86" s="35"/>
      <c r="B86" s="36"/>
      <c r="C86" s="37"/>
      <c r="D86" s="187" t="s">
        <v>131</v>
      </c>
      <c r="E86" s="37"/>
      <c r="F86" s="188" t="s">
        <v>132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131</v>
      </c>
      <c r="AU86" s="18" t="s">
        <v>84</v>
      </c>
    </row>
    <row r="87" spans="1:65" s="2" customFormat="1" ht="11.25">
      <c r="A87" s="35"/>
      <c r="B87" s="36"/>
      <c r="C87" s="37"/>
      <c r="D87" s="192" t="s">
        <v>133</v>
      </c>
      <c r="E87" s="37"/>
      <c r="F87" s="193" t="s">
        <v>134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133</v>
      </c>
      <c r="AU87" s="18" t="s">
        <v>84</v>
      </c>
    </row>
    <row r="88" spans="1:65" s="2" customFormat="1" ht="16.5" customHeight="1">
      <c r="A88" s="35"/>
      <c r="B88" s="36"/>
      <c r="C88" s="174" t="s">
        <v>84</v>
      </c>
      <c r="D88" s="174" t="s">
        <v>124</v>
      </c>
      <c r="E88" s="175" t="s">
        <v>286</v>
      </c>
      <c r="F88" s="176" t="s">
        <v>287</v>
      </c>
      <c r="G88" s="177" t="s">
        <v>144</v>
      </c>
      <c r="H88" s="178">
        <v>2</v>
      </c>
      <c r="I88" s="179"/>
      <c r="J88" s="180">
        <f>ROUND(I88*H88,2)</f>
        <v>0</v>
      </c>
      <c r="K88" s="176" t="s">
        <v>128</v>
      </c>
      <c r="L88" s="40"/>
      <c r="M88" s="181" t="s">
        <v>19</v>
      </c>
      <c r="N88" s="182" t="s">
        <v>45</v>
      </c>
      <c r="O88" s="65"/>
      <c r="P88" s="183">
        <f>O88*H88</f>
        <v>0</v>
      </c>
      <c r="Q88" s="183">
        <v>5.0000000000000002E-5</v>
      </c>
      <c r="R88" s="183">
        <f>Q88*H88</f>
        <v>1E-4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129</v>
      </c>
      <c r="AT88" s="185" t="s">
        <v>124</v>
      </c>
      <c r="AU88" s="185" t="s">
        <v>84</v>
      </c>
      <c r="AY88" s="18" t="s">
        <v>122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82</v>
      </c>
      <c r="BK88" s="186">
        <f>ROUND(I88*H88,2)</f>
        <v>0</v>
      </c>
      <c r="BL88" s="18" t="s">
        <v>129</v>
      </c>
      <c r="BM88" s="185" t="s">
        <v>393</v>
      </c>
    </row>
    <row r="89" spans="1:65" s="2" customFormat="1" ht="11.25">
      <c r="A89" s="35"/>
      <c r="B89" s="36"/>
      <c r="C89" s="37"/>
      <c r="D89" s="187" t="s">
        <v>131</v>
      </c>
      <c r="E89" s="37"/>
      <c r="F89" s="188" t="s">
        <v>289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131</v>
      </c>
      <c r="AU89" s="18" t="s">
        <v>84</v>
      </c>
    </row>
    <row r="90" spans="1:65" s="2" customFormat="1" ht="11.25">
      <c r="A90" s="35"/>
      <c r="B90" s="36"/>
      <c r="C90" s="37"/>
      <c r="D90" s="192" t="s">
        <v>133</v>
      </c>
      <c r="E90" s="37"/>
      <c r="F90" s="193" t="s">
        <v>290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133</v>
      </c>
      <c r="AU90" s="18" t="s">
        <v>84</v>
      </c>
    </row>
    <row r="91" spans="1:65" s="2" customFormat="1" ht="16.5" customHeight="1">
      <c r="A91" s="35"/>
      <c r="B91" s="36"/>
      <c r="C91" s="194" t="s">
        <v>141</v>
      </c>
      <c r="D91" s="194" t="s">
        <v>135</v>
      </c>
      <c r="E91" s="195" t="s">
        <v>292</v>
      </c>
      <c r="F91" s="196" t="s">
        <v>293</v>
      </c>
      <c r="G91" s="197" t="s">
        <v>144</v>
      </c>
      <c r="H91" s="198">
        <v>2</v>
      </c>
      <c r="I91" s="199"/>
      <c r="J91" s="200">
        <f>ROUND(I91*H91,2)</f>
        <v>0</v>
      </c>
      <c r="K91" s="196" t="s">
        <v>128</v>
      </c>
      <c r="L91" s="201"/>
      <c r="M91" s="202" t="s">
        <v>19</v>
      </c>
      <c r="N91" s="203" t="s">
        <v>45</v>
      </c>
      <c r="O91" s="65"/>
      <c r="P91" s="183">
        <f>O91*H91</f>
        <v>0</v>
      </c>
      <c r="Q91" s="183">
        <v>4.7200000000000002E-3</v>
      </c>
      <c r="R91" s="183">
        <f>Q91*H91</f>
        <v>9.4400000000000005E-3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84</v>
      </c>
      <c r="AY91" s="18" t="s">
        <v>122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82</v>
      </c>
      <c r="BK91" s="186">
        <f>ROUND(I91*H91,2)</f>
        <v>0</v>
      </c>
      <c r="BL91" s="18" t="s">
        <v>129</v>
      </c>
      <c r="BM91" s="185" t="s">
        <v>394</v>
      </c>
    </row>
    <row r="92" spans="1:65" s="2" customFormat="1" ht="11.25">
      <c r="A92" s="35"/>
      <c r="B92" s="36"/>
      <c r="C92" s="37"/>
      <c r="D92" s="187" t="s">
        <v>131</v>
      </c>
      <c r="E92" s="37"/>
      <c r="F92" s="188" t="s">
        <v>293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131</v>
      </c>
      <c r="AU92" s="18" t="s">
        <v>84</v>
      </c>
    </row>
    <row r="93" spans="1:65" s="2" customFormat="1" ht="16.5" customHeight="1">
      <c r="A93" s="35"/>
      <c r="B93" s="36"/>
      <c r="C93" s="194" t="s">
        <v>129</v>
      </c>
      <c r="D93" s="194" t="s">
        <v>135</v>
      </c>
      <c r="E93" s="195" t="s">
        <v>331</v>
      </c>
      <c r="F93" s="196" t="s">
        <v>332</v>
      </c>
      <c r="G93" s="197" t="s">
        <v>333</v>
      </c>
      <c r="H93" s="198">
        <v>0.1</v>
      </c>
      <c r="I93" s="199"/>
      <c r="J93" s="200">
        <f>ROUND(I93*H93,2)</f>
        <v>0</v>
      </c>
      <c r="K93" s="196" t="s">
        <v>128</v>
      </c>
      <c r="L93" s="201"/>
      <c r="M93" s="202" t="s">
        <v>19</v>
      </c>
      <c r="N93" s="203" t="s">
        <v>45</v>
      </c>
      <c r="O93" s="65"/>
      <c r="P93" s="183">
        <f>O93*H93</f>
        <v>0</v>
      </c>
      <c r="Q93" s="183">
        <v>1E-3</v>
      </c>
      <c r="R93" s="183">
        <f>Q93*H93</f>
        <v>1E-4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84</v>
      </c>
      <c r="AY93" s="18" t="s">
        <v>122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82</v>
      </c>
      <c r="BK93" s="186">
        <f>ROUND(I93*H93,2)</f>
        <v>0</v>
      </c>
      <c r="BL93" s="18" t="s">
        <v>129</v>
      </c>
      <c r="BM93" s="185" t="s">
        <v>395</v>
      </c>
    </row>
    <row r="94" spans="1:65" s="2" customFormat="1" ht="11.25">
      <c r="A94" s="35"/>
      <c r="B94" s="36"/>
      <c r="C94" s="37"/>
      <c r="D94" s="187" t="s">
        <v>131</v>
      </c>
      <c r="E94" s="37"/>
      <c r="F94" s="188" t="s">
        <v>332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131</v>
      </c>
      <c r="AU94" s="18" t="s">
        <v>84</v>
      </c>
    </row>
    <row r="95" spans="1:65" s="2" customFormat="1" ht="16.5" customHeight="1">
      <c r="A95" s="35"/>
      <c r="B95" s="36"/>
      <c r="C95" s="174" t="s">
        <v>149</v>
      </c>
      <c r="D95" s="174" t="s">
        <v>124</v>
      </c>
      <c r="E95" s="175" t="s">
        <v>383</v>
      </c>
      <c r="F95" s="176" t="s">
        <v>384</v>
      </c>
      <c r="G95" s="177" t="s">
        <v>197</v>
      </c>
      <c r="H95" s="178">
        <v>30</v>
      </c>
      <c r="I95" s="179"/>
      <c r="J95" s="180">
        <f>ROUND(I95*H95,2)</f>
        <v>0</v>
      </c>
      <c r="K95" s="176" t="s">
        <v>128</v>
      </c>
      <c r="L95" s="40"/>
      <c r="M95" s="181" t="s">
        <v>19</v>
      </c>
      <c r="N95" s="182" t="s">
        <v>45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129</v>
      </c>
      <c r="AT95" s="185" t="s">
        <v>124</v>
      </c>
      <c r="AU95" s="185" t="s">
        <v>84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82</v>
      </c>
      <c r="BK95" s="186">
        <f>ROUND(I95*H95,2)</f>
        <v>0</v>
      </c>
      <c r="BL95" s="18" t="s">
        <v>129</v>
      </c>
      <c r="BM95" s="185" t="s">
        <v>396</v>
      </c>
    </row>
    <row r="96" spans="1:65" s="2" customFormat="1" ht="11.25">
      <c r="A96" s="35"/>
      <c r="B96" s="36"/>
      <c r="C96" s="37"/>
      <c r="D96" s="187" t="s">
        <v>131</v>
      </c>
      <c r="E96" s="37"/>
      <c r="F96" s="188" t="s">
        <v>386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84</v>
      </c>
    </row>
    <row r="97" spans="1:65" s="2" customFormat="1" ht="11.25">
      <c r="A97" s="35"/>
      <c r="B97" s="36"/>
      <c r="C97" s="37"/>
      <c r="D97" s="192" t="s">
        <v>133</v>
      </c>
      <c r="E97" s="37"/>
      <c r="F97" s="193" t="s">
        <v>387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133</v>
      </c>
      <c r="AU97" s="18" t="s">
        <v>84</v>
      </c>
    </row>
    <row r="98" spans="1:65" s="2" customFormat="1" ht="16.5" customHeight="1">
      <c r="A98" s="35"/>
      <c r="B98" s="36"/>
      <c r="C98" s="174" t="s">
        <v>153</v>
      </c>
      <c r="D98" s="174" t="s">
        <v>124</v>
      </c>
      <c r="E98" s="175" t="s">
        <v>325</v>
      </c>
      <c r="F98" s="176" t="s">
        <v>326</v>
      </c>
      <c r="G98" s="177" t="s">
        <v>322</v>
      </c>
      <c r="H98" s="178">
        <v>2.2000000000000002</v>
      </c>
      <c r="I98" s="179"/>
      <c r="J98" s="180">
        <f>ROUND(I98*H98,2)</f>
        <v>0</v>
      </c>
      <c r="K98" s="176" t="s">
        <v>128</v>
      </c>
      <c r="L98" s="40"/>
      <c r="M98" s="181" t="s">
        <v>19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129</v>
      </c>
      <c r="AT98" s="185" t="s">
        <v>124</v>
      </c>
      <c r="AU98" s="185" t="s">
        <v>84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82</v>
      </c>
      <c r="BK98" s="186">
        <f>ROUND(I98*H98,2)</f>
        <v>0</v>
      </c>
      <c r="BL98" s="18" t="s">
        <v>129</v>
      </c>
      <c r="BM98" s="185" t="s">
        <v>397</v>
      </c>
    </row>
    <row r="99" spans="1:65" s="2" customFormat="1" ht="11.25">
      <c r="A99" s="35"/>
      <c r="B99" s="36"/>
      <c r="C99" s="37"/>
      <c r="D99" s="187" t="s">
        <v>131</v>
      </c>
      <c r="E99" s="37"/>
      <c r="F99" s="188" t="s">
        <v>328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84</v>
      </c>
    </row>
    <row r="100" spans="1:65" s="2" customFormat="1" ht="11.25">
      <c r="A100" s="35"/>
      <c r="B100" s="36"/>
      <c r="C100" s="37"/>
      <c r="D100" s="192" t="s">
        <v>133</v>
      </c>
      <c r="E100" s="37"/>
      <c r="F100" s="193" t="s">
        <v>329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133</v>
      </c>
      <c r="AU100" s="18" t="s">
        <v>84</v>
      </c>
    </row>
    <row r="101" spans="1:65" s="2" customFormat="1" ht="16.5" customHeight="1">
      <c r="A101" s="35"/>
      <c r="B101" s="36"/>
      <c r="C101" s="174" t="s">
        <v>158</v>
      </c>
      <c r="D101" s="174" t="s">
        <v>124</v>
      </c>
      <c r="E101" s="175" t="s">
        <v>337</v>
      </c>
      <c r="F101" s="176" t="s">
        <v>338</v>
      </c>
      <c r="G101" s="177" t="s">
        <v>322</v>
      </c>
      <c r="H101" s="178">
        <v>2.2000000000000002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45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84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82</v>
      </c>
      <c r="BK101" s="186">
        <f>ROUND(I101*H101,2)</f>
        <v>0</v>
      </c>
      <c r="BL101" s="18" t="s">
        <v>129</v>
      </c>
      <c r="BM101" s="185" t="s">
        <v>398</v>
      </c>
    </row>
    <row r="102" spans="1:65" s="2" customFormat="1" ht="11.25">
      <c r="A102" s="35"/>
      <c r="B102" s="36"/>
      <c r="C102" s="37"/>
      <c r="D102" s="187" t="s">
        <v>131</v>
      </c>
      <c r="E102" s="37"/>
      <c r="F102" s="188" t="s">
        <v>340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84</v>
      </c>
    </row>
    <row r="103" spans="1:65" s="2" customFormat="1" ht="11.25">
      <c r="A103" s="35"/>
      <c r="B103" s="36"/>
      <c r="C103" s="37"/>
      <c r="D103" s="192" t="s">
        <v>133</v>
      </c>
      <c r="E103" s="37"/>
      <c r="F103" s="193" t="s">
        <v>341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133</v>
      </c>
      <c r="AU103" s="18" t="s">
        <v>84</v>
      </c>
    </row>
    <row r="104" spans="1:65" s="12" customFormat="1" ht="22.9" customHeight="1">
      <c r="B104" s="158"/>
      <c r="C104" s="159"/>
      <c r="D104" s="160" t="s">
        <v>73</v>
      </c>
      <c r="E104" s="172" t="s">
        <v>351</v>
      </c>
      <c r="F104" s="172" t="s">
        <v>352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SUM(P105:P107)</f>
        <v>0</v>
      </c>
      <c r="Q104" s="166"/>
      <c r="R104" s="167">
        <f>SUM(R105:R107)</f>
        <v>0</v>
      </c>
      <c r="S104" s="166"/>
      <c r="T104" s="168">
        <f>SUM(T105:T107)</f>
        <v>0</v>
      </c>
      <c r="AR104" s="169" t="s">
        <v>82</v>
      </c>
      <c r="AT104" s="170" t="s">
        <v>73</v>
      </c>
      <c r="AU104" s="170" t="s">
        <v>82</v>
      </c>
      <c r="AY104" s="169" t="s">
        <v>122</v>
      </c>
      <c r="BK104" s="171">
        <f>SUM(BK105:BK107)</f>
        <v>0</v>
      </c>
    </row>
    <row r="105" spans="1:65" s="2" customFormat="1" ht="16.5" customHeight="1">
      <c r="A105" s="35"/>
      <c r="B105" s="36"/>
      <c r="C105" s="174" t="s">
        <v>139</v>
      </c>
      <c r="D105" s="174" t="s">
        <v>124</v>
      </c>
      <c r="E105" s="175" t="s">
        <v>354</v>
      </c>
      <c r="F105" s="176" t="s">
        <v>355</v>
      </c>
      <c r="G105" s="177" t="s">
        <v>356</v>
      </c>
      <c r="H105" s="178">
        <v>0.01</v>
      </c>
      <c r="I105" s="179"/>
      <c r="J105" s="180">
        <f>ROUND(I105*H105,2)</f>
        <v>0</v>
      </c>
      <c r="K105" s="176" t="s">
        <v>128</v>
      </c>
      <c r="L105" s="40"/>
      <c r="M105" s="181" t="s">
        <v>19</v>
      </c>
      <c r="N105" s="182" t="s">
        <v>45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129</v>
      </c>
      <c r="AT105" s="185" t="s">
        <v>124</v>
      </c>
      <c r="AU105" s="185" t="s">
        <v>84</v>
      </c>
      <c r="AY105" s="18" t="s">
        <v>122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82</v>
      </c>
      <c r="BK105" s="186">
        <f>ROUND(I105*H105,2)</f>
        <v>0</v>
      </c>
      <c r="BL105" s="18" t="s">
        <v>129</v>
      </c>
      <c r="BM105" s="185" t="s">
        <v>399</v>
      </c>
    </row>
    <row r="106" spans="1:65" s="2" customFormat="1" ht="11.25">
      <c r="A106" s="35"/>
      <c r="B106" s="36"/>
      <c r="C106" s="37"/>
      <c r="D106" s="187" t="s">
        <v>131</v>
      </c>
      <c r="E106" s="37"/>
      <c r="F106" s="188" t="s">
        <v>358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131</v>
      </c>
      <c r="AU106" s="18" t="s">
        <v>84</v>
      </c>
    </row>
    <row r="107" spans="1:65" s="2" customFormat="1" ht="11.25">
      <c r="A107" s="35"/>
      <c r="B107" s="36"/>
      <c r="C107" s="37"/>
      <c r="D107" s="192" t="s">
        <v>133</v>
      </c>
      <c r="E107" s="37"/>
      <c r="F107" s="193" t="s">
        <v>359</v>
      </c>
      <c r="G107" s="37"/>
      <c r="H107" s="37"/>
      <c r="I107" s="189"/>
      <c r="J107" s="37"/>
      <c r="K107" s="37"/>
      <c r="L107" s="40"/>
      <c r="M107" s="239"/>
      <c r="N107" s="240"/>
      <c r="O107" s="241"/>
      <c r="P107" s="241"/>
      <c r="Q107" s="241"/>
      <c r="R107" s="241"/>
      <c r="S107" s="241"/>
      <c r="T107" s="24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133</v>
      </c>
      <c r="AU107" s="18" t="s">
        <v>84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BZP+S4b3QbaSaTr7U1v87eX9URpf0Iq9m1YcMkb3KnImQJN8wjpX9jio2TA+f+tgPIhK0r4QqAXBMLNZG9jNNA==" saltValue="lPznzVJ3CzY4vIZCWI3TSgFm7WTD1mVwY5/NsySfuopqRC5Prj8H+PHw+di15WQ9Niz1ElTgsJxcUtuqRECo8g==" spinCount="100000" sheet="1" objects="1" scenarios="1" formatColumns="0" formatRows="0" autoFilter="0"/>
  <autoFilter ref="C81:K107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0" r:id="rId2" xr:uid="{00000000-0004-0000-0300-000001000000}"/>
    <hyperlink ref="F97" r:id="rId3" xr:uid="{00000000-0004-0000-0300-000002000000}"/>
    <hyperlink ref="F100" r:id="rId4" xr:uid="{00000000-0004-0000-0300-000003000000}"/>
    <hyperlink ref="F103" r:id="rId5" xr:uid="{00000000-0004-0000-0300-000004000000}"/>
    <hyperlink ref="F107" r:id="rId6" xr:uid="{00000000-0004-0000-0300-000005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7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84</v>
      </c>
    </row>
    <row r="4" spans="1:46" s="1" customFormat="1" ht="24.95" customHeight="1">
      <c r="B4" s="21"/>
      <c r="D4" s="104" t="s">
        <v>94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Výsadba ORG1 v k.ú. Staré Hvězdlice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95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400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29. 12. 2021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37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97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ROUND((SUM(BE82:BE136)),  2)</f>
        <v>0</v>
      </c>
      <c r="G33" s="35"/>
      <c r="H33" s="35"/>
      <c r="I33" s="119">
        <v>0.21</v>
      </c>
      <c r="J33" s="118">
        <f>ROUND(((SUM(BE82:BE136))*I33),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ROUND((SUM(BF82:BF136)),  2)</f>
        <v>0</v>
      </c>
      <c r="G34" s="35"/>
      <c r="H34" s="35"/>
      <c r="I34" s="119">
        <v>0.15</v>
      </c>
      <c r="J34" s="118">
        <f>ROUND(((SUM(BF82:BF136))*I34),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ROUND((SUM(BG82:BG136)),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ROUND((SUM(BH82:BH136)),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ROUND((SUM(BI82:BI136)),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Výsadba ORG1 v k.ú. Staré Hvězdlice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95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SO 01_5 - 3. rok následné péče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Staré Hvězdlice</v>
      </c>
      <c r="G52" s="37"/>
      <c r="H52" s="37"/>
      <c r="I52" s="30" t="s">
        <v>23</v>
      </c>
      <c r="J52" s="60" t="str">
        <f>IF(J12="","",J12)</f>
        <v>29. 12. 2021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ČR SPÚ, KPÚ pro Jihomoravský kraj, pobočka Vyškov</v>
      </c>
      <c r="G54" s="37"/>
      <c r="H54" s="37"/>
      <c r="I54" s="30" t="s">
        <v>32</v>
      </c>
      <c r="J54" s="33" t="str">
        <f>E21</f>
        <v>Hanousek s.ro., Barákova 2745/41, 796 01 Prostějov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Ing. Michaela Hanousková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J133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107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1" t="str">
        <f>E7</f>
        <v>Výsadba ORG1 v k.ú. Staré Hvězdlice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95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4" t="str">
        <f>E9</f>
        <v>SO 01_5 - 3. rok následné péče</v>
      </c>
      <c r="F74" s="373"/>
      <c r="G74" s="373"/>
      <c r="H74" s="37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k.ú. Staré Hvězdlice</v>
      </c>
      <c r="G76" s="37"/>
      <c r="H76" s="37"/>
      <c r="I76" s="30" t="s">
        <v>23</v>
      </c>
      <c r="J76" s="60" t="str">
        <f>IF(J12="","",J12)</f>
        <v>29. 12. 2021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ČR SPÚ, KPÚ pro Jihomoravský kraj, pobočka Vyškov</v>
      </c>
      <c r="G78" s="37"/>
      <c r="H78" s="37"/>
      <c r="I78" s="30" t="s">
        <v>32</v>
      </c>
      <c r="J78" s="33" t="str">
        <f>E21</f>
        <v>Hanousek s.ro., Barákova 2745/41, 796 01 Prostějov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30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>Ing. Michaela Hanousková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108</v>
      </c>
      <c r="D81" s="150" t="s">
        <v>59</v>
      </c>
      <c r="E81" s="150" t="s">
        <v>55</v>
      </c>
      <c r="F81" s="150" t="s">
        <v>56</v>
      </c>
      <c r="G81" s="150" t="s">
        <v>109</v>
      </c>
      <c r="H81" s="150" t="s">
        <v>110</v>
      </c>
      <c r="I81" s="150" t="s">
        <v>111</v>
      </c>
      <c r="J81" s="150" t="s">
        <v>100</v>
      </c>
      <c r="K81" s="151" t="s">
        <v>112</v>
      </c>
      <c r="L81" s="152"/>
      <c r="M81" s="69" t="s">
        <v>19</v>
      </c>
      <c r="N81" s="70" t="s">
        <v>44</v>
      </c>
      <c r="O81" s="70" t="s">
        <v>113</v>
      </c>
      <c r="P81" s="70" t="s">
        <v>114</v>
      </c>
      <c r="Q81" s="70" t="s">
        <v>115</v>
      </c>
      <c r="R81" s="70" t="s">
        <v>116</v>
      </c>
      <c r="S81" s="70" t="s">
        <v>117</v>
      </c>
      <c r="T81" s="71" t="s">
        <v>118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119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2.7299999999999998E-2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73</v>
      </c>
      <c r="AU82" s="18" t="s">
        <v>101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73</v>
      </c>
      <c r="E83" s="161" t="s">
        <v>120</v>
      </c>
      <c r="F83" s="161" t="s">
        <v>121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P84+P133</f>
        <v>0</v>
      </c>
      <c r="Q83" s="166"/>
      <c r="R83" s="167">
        <f>R84+R133</f>
        <v>2.7299999999999998E-2</v>
      </c>
      <c r="S83" s="166"/>
      <c r="T83" s="168">
        <f>T84+T133</f>
        <v>0</v>
      </c>
      <c r="AR83" s="169" t="s">
        <v>82</v>
      </c>
      <c r="AT83" s="170" t="s">
        <v>73</v>
      </c>
      <c r="AU83" s="170" t="s">
        <v>74</v>
      </c>
      <c r="AY83" s="169" t="s">
        <v>122</v>
      </c>
      <c r="BK83" s="171">
        <f>BK84+BK133</f>
        <v>0</v>
      </c>
    </row>
    <row r="84" spans="1:65" s="12" customFormat="1" ht="22.9" customHeight="1">
      <c r="B84" s="158"/>
      <c r="C84" s="159"/>
      <c r="D84" s="160" t="s">
        <v>73</v>
      </c>
      <c r="E84" s="172" t="s">
        <v>82</v>
      </c>
      <c r="F84" s="172" t="s">
        <v>123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SUM(P85:P132)</f>
        <v>0</v>
      </c>
      <c r="Q84" s="166"/>
      <c r="R84" s="167">
        <f>SUM(R85:R132)</f>
        <v>2.7299999999999998E-2</v>
      </c>
      <c r="S84" s="166"/>
      <c r="T84" s="168">
        <f>SUM(T85:T132)</f>
        <v>0</v>
      </c>
      <c r="AR84" s="169" t="s">
        <v>82</v>
      </c>
      <c r="AT84" s="170" t="s">
        <v>73</v>
      </c>
      <c r="AU84" s="170" t="s">
        <v>82</v>
      </c>
      <c r="AY84" s="169" t="s">
        <v>122</v>
      </c>
      <c r="BK84" s="171">
        <f>SUM(BK85:BK132)</f>
        <v>0</v>
      </c>
    </row>
    <row r="85" spans="1:65" s="2" customFormat="1" ht="16.5" customHeight="1">
      <c r="A85" s="35"/>
      <c r="B85" s="36"/>
      <c r="C85" s="174" t="s">
        <v>82</v>
      </c>
      <c r="D85" s="174" t="s">
        <v>124</v>
      </c>
      <c r="E85" s="175" t="s">
        <v>125</v>
      </c>
      <c r="F85" s="176" t="s">
        <v>126</v>
      </c>
      <c r="G85" s="177" t="s">
        <v>127</v>
      </c>
      <c r="H85" s="178">
        <v>4.1130000000000004</v>
      </c>
      <c r="I85" s="179"/>
      <c r="J85" s="180">
        <f>ROUND(I85*H85,2)</f>
        <v>0</v>
      </c>
      <c r="K85" s="176" t="s">
        <v>128</v>
      </c>
      <c r="L85" s="40"/>
      <c r="M85" s="181" t="s">
        <v>19</v>
      </c>
      <c r="N85" s="182" t="s">
        <v>45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129</v>
      </c>
      <c r="AT85" s="185" t="s">
        <v>124</v>
      </c>
      <c r="AU85" s="185" t="s">
        <v>84</v>
      </c>
      <c r="AY85" s="18" t="s">
        <v>122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82</v>
      </c>
      <c r="BK85" s="186">
        <f>ROUND(I85*H85,2)</f>
        <v>0</v>
      </c>
      <c r="BL85" s="18" t="s">
        <v>129</v>
      </c>
      <c r="BM85" s="185" t="s">
        <v>401</v>
      </c>
    </row>
    <row r="86" spans="1:65" s="2" customFormat="1" ht="11.25">
      <c r="A86" s="35"/>
      <c r="B86" s="36"/>
      <c r="C86" s="37"/>
      <c r="D86" s="187" t="s">
        <v>131</v>
      </c>
      <c r="E86" s="37"/>
      <c r="F86" s="188" t="s">
        <v>132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131</v>
      </c>
      <c r="AU86" s="18" t="s">
        <v>84</v>
      </c>
    </row>
    <row r="87" spans="1:65" s="2" customFormat="1" ht="11.25">
      <c r="A87" s="35"/>
      <c r="B87" s="36"/>
      <c r="C87" s="37"/>
      <c r="D87" s="192" t="s">
        <v>133</v>
      </c>
      <c r="E87" s="37"/>
      <c r="F87" s="193" t="s">
        <v>134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133</v>
      </c>
      <c r="AU87" s="18" t="s">
        <v>84</v>
      </c>
    </row>
    <row r="88" spans="1:65" s="2" customFormat="1" ht="16.5" customHeight="1">
      <c r="A88" s="35"/>
      <c r="B88" s="36"/>
      <c r="C88" s="174" t="s">
        <v>84</v>
      </c>
      <c r="D88" s="174" t="s">
        <v>124</v>
      </c>
      <c r="E88" s="175" t="s">
        <v>402</v>
      </c>
      <c r="F88" s="176" t="s">
        <v>403</v>
      </c>
      <c r="G88" s="177" t="s">
        <v>144</v>
      </c>
      <c r="H88" s="178">
        <v>35</v>
      </c>
      <c r="I88" s="179"/>
      <c r="J88" s="180">
        <f>ROUND(I88*H88,2)</f>
        <v>0</v>
      </c>
      <c r="K88" s="176" t="s">
        <v>128</v>
      </c>
      <c r="L88" s="40"/>
      <c r="M88" s="181" t="s">
        <v>19</v>
      </c>
      <c r="N88" s="182" t="s">
        <v>45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129</v>
      </c>
      <c r="AT88" s="185" t="s">
        <v>124</v>
      </c>
      <c r="AU88" s="185" t="s">
        <v>84</v>
      </c>
      <c r="AY88" s="18" t="s">
        <v>122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82</v>
      </c>
      <c r="BK88" s="186">
        <f>ROUND(I88*H88,2)</f>
        <v>0</v>
      </c>
      <c r="BL88" s="18" t="s">
        <v>129</v>
      </c>
      <c r="BM88" s="185" t="s">
        <v>404</v>
      </c>
    </row>
    <row r="89" spans="1:65" s="2" customFormat="1" ht="19.5">
      <c r="A89" s="35"/>
      <c r="B89" s="36"/>
      <c r="C89" s="37"/>
      <c r="D89" s="187" t="s">
        <v>131</v>
      </c>
      <c r="E89" s="37"/>
      <c r="F89" s="188" t="s">
        <v>405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131</v>
      </c>
      <c r="AU89" s="18" t="s">
        <v>84</v>
      </c>
    </row>
    <row r="90" spans="1:65" s="2" customFormat="1" ht="11.25">
      <c r="A90" s="35"/>
      <c r="B90" s="36"/>
      <c r="C90" s="37"/>
      <c r="D90" s="192" t="s">
        <v>133</v>
      </c>
      <c r="E90" s="37"/>
      <c r="F90" s="193" t="s">
        <v>406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133</v>
      </c>
      <c r="AU90" s="18" t="s">
        <v>84</v>
      </c>
    </row>
    <row r="91" spans="1:65" s="2" customFormat="1" ht="16.5" customHeight="1">
      <c r="A91" s="35"/>
      <c r="B91" s="36"/>
      <c r="C91" s="194" t="s">
        <v>141</v>
      </c>
      <c r="D91" s="194" t="s">
        <v>135</v>
      </c>
      <c r="E91" s="195" t="s">
        <v>331</v>
      </c>
      <c r="F91" s="196" t="s">
        <v>332</v>
      </c>
      <c r="G91" s="197" t="s">
        <v>333</v>
      </c>
      <c r="H91" s="198">
        <v>0.1</v>
      </c>
      <c r="I91" s="199"/>
      <c r="J91" s="200">
        <f>ROUND(I91*H91,2)</f>
        <v>0</v>
      </c>
      <c r="K91" s="196" t="s">
        <v>128</v>
      </c>
      <c r="L91" s="201"/>
      <c r="M91" s="202" t="s">
        <v>19</v>
      </c>
      <c r="N91" s="203" t="s">
        <v>45</v>
      </c>
      <c r="O91" s="65"/>
      <c r="P91" s="183">
        <f>O91*H91</f>
        <v>0</v>
      </c>
      <c r="Q91" s="183">
        <v>1E-3</v>
      </c>
      <c r="R91" s="183">
        <f>Q91*H91</f>
        <v>1E-4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84</v>
      </c>
      <c r="AY91" s="18" t="s">
        <v>122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82</v>
      </c>
      <c r="BK91" s="186">
        <f>ROUND(I91*H91,2)</f>
        <v>0</v>
      </c>
      <c r="BL91" s="18" t="s">
        <v>129</v>
      </c>
      <c r="BM91" s="185" t="s">
        <v>407</v>
      </c>
    </row>
    <row r="92" spans="1:65" s="2" customFormat="1" ht="11.25">
      <c r="A92" s="35"/>
      <c r="B92" s="36"/>
      <c r="C92" s="37"/>
      <c r="D92" s="187" t="s">
        <v>131</v>
      </c>
      <c r="E92" s="37"/>
      <c r="F92" s="188" t="s">
        <v>332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131</v>
      </c>
      <c r="AU92" s="18" t="s">
        <v>84</v>
      </c>
    </row>
    <row r="93" spans="1:65" s="2" customFormat="1" ht="16.5" customHeight="1">
      <c r="A93" s="35"/>
      <c r="B93" s="36"/>
      <c r="C93" s="174" t="s">
        <v>129</v>
      </c>
      <c r="D93" s="174" t="s">
        <v>124</v>
      </c>
      <c r="E93" s="175" t="s">
        <v>408</v>
      </c>
      <c r="F93" s="176" t="s">
        <v>409</v>
      </c>
      <c r="G93" s="177" t="s">
        <v>156</v>
      </c>
      <c r="H93" s="178">
        <v>35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45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129</v>
      </c>
      <c r="AT93" s="185" t="s">
        <v>124</v>
      </c>
      <c r="AU93" s="185" t="s">
        <v>84</v>
      </c>
      <c r="AY93" s="18" t="s">
        <v>122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82</v>
      </c>
      <c r="BK93" s="186">
        <f>ROUND(I93*H93,2)</f>
        <v>0</v>
      </c>
      <c r="BL93" s="18" t="s">
        <v>129</v>
      </c>
      <c r="BM93" s="185" t="s">
        <v>410</v>
      </c>
    </row>
    <row r="94" spans="1:65" s="2" customFormat="1" ht="11.25">
      <c r="A94" s="35"/>
      <c r="B94" s="36"/>
      <c r="C94" s="37"/>
      <c r="D94" s="187" t="s">
        <v>131</v>
      </c>
      <c r="E94" s="37"/>
      <c r="F94" s="188" t="s">
        <v>409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131</v>
      </c>
      <c r="AU94" s="18" t="s">
        <v>84</v>
      </c>
    </row>
    <row r="95" spans="1:65" s="2" customFormat="1" ht="16.5" customHeight="1">
      <c r="A95" s="35"/>
      <c r="B95" s="36"/>
      <c r="C95" s="174" t="s">
        <v>149</v>
      </c>
      <c r="D95" s="174" t="s">
        <v>124</v>
      </c>
      <c r="E95" s="175" t="s">
        <v>383</v>
      </c>
      <c r="F95" s="176" t="s">
        <v>384</v>
      </c>
      <c r="G95" s="177" t="s">
        <v>197</v>
      </c>
      <c r="H95" s="178">
        <v>30</v>
      </c>
      <c r="I95" s="179"/>
      <c r="J95" s="180">
        <f>ROUND(I95*H95,2)</f>
        <v>0</v>
      </c>
      <c r="K95" s="176" t="s">
        <v>128</v>
      </c>
      <c r="L95" s="40"/>
      <c r="M95" s="181" t="s">
        <v>19</v>
      </c>
      <c r="N95" s="182" t="s">
        <v>45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129</v>
      </c>
      <c r="AT95" s="185" t="s">
        <v>124</v>
      </c>
      <c r="AU95" s="185" t="s">
        <v>84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82</v>
      </c>
      <c r="BK95" s="186">
        <f>ROUND(I95*H95,2)</f>
        <v>0</v>
      </c>
      <c r="BL95" s="18" t="s">
        <v>129</v>
      </c>
      <c r="BM95" s="185" t="s">
        <v>411</v>
      </c>
    </row>
    <row r="96" spans="1:65" s="2" customFormat="1" ht="11.25">
      <c r="A96" s="35"/>
      <c r="B96" s="36"/>
      <c r="C96" s="37"/>
      <c r="D96" s="187" t="s">
        <v>131</v>
      </c>
      <c r="E96" s="37"/>
      <c r="F96" s="188" t="s">
        <v>386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84</v>
      </c>
    </row>
    <row r="97" spans="1:65" s="2" customFormat="1" ht="11.25">
      <c r="A97" s="35"/>
      <c r="B97" s="36"/>
      <c r="C97" s="37"/>
      <c r="D97" s="192" t="s">
        <v>133</v>
      </c>
      <c r="E97" s="37"/>
      <c r="F97" s="193" t="s">
        <v>387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133</v>
      </c>
      <c r="AU97" s="18" t="s">
        <v>84</v>
      </c>
    </row>
    <row r="98" spans="1:65" s="2" customFormat="1" ht="16.5" customHeight="1">
      <c r="A98" s="35"/>
      <c r="B98" s="36"/>
      <c r="C98" s="174" t="s">
        <v>153</v>
      </c>
      <c r="D98" s="174" t="s">
        <v>124</v>
      </c>
      <c r="E98" s="175" t="s">
        <v>412</v>
      </c>
      <c r="F98" s="176" t="s">
        <v>413</v>
      </c>
      <c r="G98" s="177" t="s">
        <v>144</v>
      </c>
      <c r="H98" s="178">
        <v>35</v>
      </c>
      <c r="I98" s="179"/>
      <c r="J98" s="180">
        <f>ROUND(I98*H98,2)</f>
        <v>0</v>
      </c>
      <c r="K98" s="176" t="s">
        <v>128</v>
      </c>
      <c r="L98" s="40"/>
      <c r="M98" s="181" t="s">
        <v>19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129</v>
      </c>
      <c r="AT98" s="185" t="s">
        <v>124</v>
      </c>
      <c r="AU98" s="185" t="s">
        <v>84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82</v>
      </c>
      <c r="BK98" s="186">
        <f>ROUND(I98*H98,2)</f>
        <v>0</v>
      </c>
      <c r="BL98" s="18" t="s">
        <v>129</v>
      </c>
      <c r="BM98" s="185" t="s">
        <v>414</v>
      </c>
    </row>
    <row r="99" spans="1:65" s="2" customFormat="1" ht="11.25">
      <c r="A99" s="35"/>
      <c r="B99" s="36"/>
      <c r="C99" s="37"/>
      <c r="D99" s="187" t="s">
        <v>131</v>
      </c>
      <c r="E99" s="37"/>
      <c r="F99" s="188" t="s">
        <v>415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84</v>
      </c>
    </row>
    <row r="100" spans="1:65" s="2" customFormat="1" ht="11.25">
      <c r="A100" s="35"/>
      <c r="B100" s="36"/>
      <c r="C100" s="37"/>
      <c r="D100" s="192" t="s">
        <v>133</v>
      </c>
      <c r="E100" s="37"/>
      <c r="F100" s="193" t="s">
        <v>416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133</v>
      </c>
      <c r="AU100" s="18" t="s">
        <v>84</v>
      </c>
    </row>
    <row r="101" spans="1:65" s="2" customFormat="1" ht="16.5" customHeight="1">
      <c r="A101" s="35"/>
      <c r="B101" s="36"/>
      <c r="C101" s="174" t="s">
        <v>158</v>
      </c>
      <c r="D101" s="174" t="s">
        <v>124</v>
      </c>
      <c r="E101" s="175" t="s">
        <v>325</v>
      </c>
      <c r="F101" s="176" t="s">
        <v>326</v>
      </c>
      <c r="G101" s="177" t="s">
        <v>322</v>
      </c>
      <c r="H101" s="178">
        <v>2.2000000000000002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45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84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82</v>
      </c>
      <c r="BK101" s="186">
        <f>ROUND(I101*H101,2)</f>
        <v>0</v>
      </c>
      <c r="BL101" s="18" t="s">
        <v>129</v>
      </c>
      <c r="BM101" s="185" t="s">
        <v>417</v>
      </c>
    </row>
    <row r="102" spans="1:65" s="2" customFormat="1" ht="11.25">
      <c r="A102" s="35"/>
      <c r="B102" s="36"/>
      <c r="C102" s="37"/>
      <c r="D102" s="187" t="s">
        <v>131</v>
      </c>
      <c r="E102" s="37"/>
      <c r="F102" s="188" t="s">
        <v>328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84</v>
      </c>
    </row>
    <row r="103" spans="1:65" s="2" customFormat="1" ht="11.25">
      <c r="A103" s="35"/>
      <c r="B103" s="36"/>
      <c r="C103" s="37"/>
      <c r="D103" s="192" t="s">
        <v>133</v>
      </c>
      <c r="E103" s="37"/>
      <c r="F103" s="193" t="s">
        <v>329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133</v>
      </c>
      <c r="AU103" s="18" t="s">
        <v>84</v>
      </c>
    </row>
    <row r="104" spans="1:65" s="2" customFormat="1" ht="16.5" customHeight="1">
      <c r="A104" s="35"/>
      <c r="B104" s="36"/>
      <c r="C104" s="194" t="s">
        <v>139</v>
      </c>
      <c r="D104" s="194" t="s">
        <v>135</v>
      </c>
      <c r="E104" s="195" t="s">
        <v>142</v>
      </c>
      <c r="F104" s="196" t="s">
        <v>418</v>
      </c>
      <c r="G104" s="197" t="s">
        <v>144</v>
      </c>
      <c r="H104" s="198">
        <v>1</v>
      </c>
      <c r="I104" s="199"/>
      <c r="J104" s="200">
        <f>ROUND(I104*H104,2)</f>
        <v>0</v>
      </c>
      <c r="K104" s="196" t="s">
        <v>19</v>
      </c>
      <c r="L104" s="201"/>
      <c r="M104" s="202" t="s">
        <v>19</v>
      </c>
      <c r="N104" s="203" t="s">
        <v>45</v>
      </c>
      <c r="O104" s="65"/>
      <c r="P104" s="183">
        <f>O104*H104</f>
        <v>0</v>
      </c>
      <c r="Q104" s="183">
        <v>3.2000000000000002E-3</v>
      </c>
      <c r="R104" s="183">
        <f>Q104*H104</f>
        <v>3.2000000000000002E-3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84</v>
      </c>
      <c r="AY104" s="18" t="s">
        <v>122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82</v>
      </c>
      <c r="BK104" s="186">
        <f>ROUND(I104*H104,2)</f>
        <v>0</v>
      </c>
      <c r="BL104" s="18" t="s">
        <v>129</v>
      </c>
      <c r="BM104" s="185" t="s">
        <v>419</v>
      </c>
    </row>
    <row r="105" spans="1:65" s="2" customFormat="1" ht="11.25">
      <c r="A105" s="35"/>
      <c r="B105" s="36"/>
      <c r="C105" s="37"/>
      <c r="D105" s="187" t="s">
        <v>131</v>
      </c>
      <c r="E105" s="37"/>
      <c r="F105" s="188" t="s">
        <v>418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131</v>
      </c>
      <c r="AU105" s="18" t="s">
        <v>84</v>
      </c>
    </row>
    <row r="106" spans="1:65" s="2" customFormat="1" ht="16.5" customHeight="1">
      <c r="A106" s="35"/>
      <c r="B106" s="36"/>
      <c r="C106" s="194" t="s">
        <v>166</v>
      </c>
      <c r="D106" s="194" t="s">
        <v>135</v>
      </c>
      <c r="E106" s="195" t="s">
        <v>146</v>
      </c>
      <c r="F106" s="196" t="s">
        <v>147</v>
      </c>
      <c r="G106" s="197" t="s">
        <v>144</v>
      </c>
      <c r="H106" s="198">
        <v>1</v>
      </c>
      <c r="I106" s="199"/>
      <c r="J106" s="200">
        <f>ROUND(I106*H106,2)</f>
        <v>0</v>
      </c>
      <c r="K106" s="196" t="s">
        <v>19</v>
      </c>
      <c r="L106" s="201"/>
      <c r="M106" s="202" t="s">
        <v>19</v>
      </c>
      <c r="N106" s="203" t="s">
        <v>45</v>
      </c>
      <c r="O106" s="65"/>
      <c r="P106" s="183">
        <f>O106*H106</f>
        <v>0</v>
      </c>
      <c r="Q106" s="183">
        <v>1E-3</v>
      </c>
      <c r="R106" s="183">
        <f>Q106*H106</f>
        <v>1E-3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84</v>
      </c>
      <c r="AY106" s="18" t="s">
        <v>122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82</v>
      </c>
      <c r="BK106" s="186">
        <f>ROUND(I106*H106,2)</f>
        <v>0</v>
      </c>
      <c r="BL106" s="18" t="s">
        <v>129</v>
      </c>
      <c r="BM106" s="185" t="s">
        <v>420</v>
      </c>
    </row>
    <row r="107" spans="1:65" s="2" customFormat="1" ht="11.25">
      <c r="A107" s="35"/>
      <c r="B107" s="36"/>
      <c r="C107" s="37"/>
      <c r="D107" s="187" t="s">
        <v>131</v>
      </c>
      <c r="E107" s="37"/>
      <c r="F107" s="188" t="s">
        <v>147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131</v>
      </c>
      <c r="AU107" s="18" t="s">
        <v>84</v>
      </c>
    </row>
    <row r="108" spans="1:65" s="2" customFormat="1" ht="16.5" customHeight="1">
      <c r="A108" s="35"/>
      <c r="B108" s="36"/>
      <c r="C108" s="194" t="s">
        <v>170</v>
      </c>
      <c r="D108" s="194" t="s">
        <v>135</v>
      </c>
      <c r="E108" s="195" t="s">
        <v>150</v>
      </c>
      <c r="F108" s="196" t="s">
        <v>151</v>
      </c>
      <c r="G108" s="197" t="s">
        <v>144</v>
      </c>
      <c r="H108" s="198">
        <v>1</v>
      </c>
      <c r="I108" s="199"/>
      <c r="J108" s="200">
        <f>ROUND(I108*H108,2)</f>
        <v>0</v>
      </c>
      <c r="K108" s="196" t="s">
        <v>19</v>
      </c>
      <c r="L108" s="201"/>
      <c r="M108" s="202" t="s">
        <v>19</v>
      </c>
      <c r="N108" s="203" t="s">
        <v>45</v>
      </c>
      <c r="O108" s="65"/>
      <c r="P108" s="183">
        <f>O108*H108</f>
        <v>0</v>
      </c>
      <c r="Q108" s="183">
        <v>3.0000000000000001E-3</v>
      </c>
      <c r="R108" s="183">
        <f>Q108*H108</f>
        <v>3.0000000000000001E-3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84</v>
      </c>
      <c r="AY108" s="18" t="s">
        <v>122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82</v>
      </c>
      <c r="BK108" s="186">
        <f>ROUND(I108*H108,2)</f>
        <v>0</v>
      </c>
      <c r="BL108" s="18" t="s">
        <v>129</v>
      </c>
      <c r="BM108" s="185" t="s">
        <v>421</v>
      </c>
    </row>
    <row r="109" spans="1:65" s="2" customFormat="1" ht="11.25">
      <c r="A109" s="35"/>
      <c r="B109" s="36"/>
      <c r="C109" s="37"/>
      <c r="D109" s="187" t="s">
        <v>131</v>
      </c>
      <c r="E109" s="37"/>
      <c r="F109" s="188" t="s">
        <v>151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131</v>
      </c>
      <c r="AU109" s="18" t="s">
        <v>84</v>
      </c>
    </row>
    <row r="110" spans="1:65" s="2" customFormat="1" ht="16.5" customHeight="1">
      <c r="A110" s="35"/>
      <c r="B110" s="36"/>
      <c r="C110" s="194" t="s">
        <v>174</v>
      </c>
      <c r="D110" s="194" t="s">
        <v>135</v>
      </c>
      <c r="E110" s="195" t="s">
        <v>154</v>
      </c>
      <c r="F110" s="196" t="s">
        <v>155</v>
      </c>
      <c r="G110" s="197" t="s">
        <v>156</v>
      </c>
      <c r="H110" s="198">
        <v>1</v>
      </c>
      <c r="I110" s="199"/>
      <c r="J110" s="200">
        <f>ROUND(I110*H110,2)</f>
        <v>0</v>
      </c>
      <c r="K110" s="196" t="s">
        <v>19</v>
      </c>
      <c r="L110" s="201"/>
      <c r="M110" s="202" t="s">
        <v>19</v>
      </c>
      <c r="N110" s="203" t="s">
        <v>45</v>
      </c>
      <c r="O110" s="65"/>
      <c r="P110" s="183">
        <f>O110*H110</f>
        <v>0</v>
      </c>
      <c r="Q110" s="183">
        <v>2E-3</v>
      </c>
      <c r="R110" s="183">
        <f>Q110*H110</f>
        <v>2E-3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84</v>
      </c>
      <c r="AY110" s="18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82</v>
      </c>
      <c r="BK110" s="186">
        <f>ROUND(I110*H110,2)</f>
        <v>0</v>
      </c>
      <c r="BL110" s="18" t="s">
        <v>129</v>
      </c>
      <c r="BM110" s="185" t="s">
        <v>422</v>
      </c>
    </row>
    <row r="111" spans="1:65" s="2" customFormat="1" ht="11.25">
      <c r="A111" s="35"/>
      <c r="B111" s="36"/>
      <c r="C111" s="37"/>
      <c r="D111" s="187" t="s">
        <v>131</v>
      </c>
      <c r="E111" s="37"/>
      <c r="F111" s="188" t="s">
        <v>155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131</v>
      </c>
      <c r="AU111" s="18" t="s">
        <v>84</v>
      </c>
    </row>
    <row r="112" spans="1:65" s="2" customFormat="1" ht="16.5" customHeight="1">
      <c r="A112" s="35"/>
      <c r="B112" s="36"/>
      <c r="C112" s="194" t="s">
        <v>178</v>
      </c>
      <c r="D112" s="194" t="s">
        <v>135</v>
      </c>
      <c r="E112" s="195" t="s">
        <v>159</v>
      </c>
      <c r="F112" s="196" t="s">
        <v>160</v>
      </c>
      <c r="G112" s="197" t="s">
        <v>156</v>
      </c>
      <c r="H112" s="198">
        <v>1</v>
      </c>
      <c r="I112" s="199"/>
      <c r="J112" s="200">
        <f>ROUND(I112*H112,2)</f>
        <v>0</v>
      </c>
      <c r="K112" s="196" t="s">
        <v>19</v>
      </c>
      <c r="L112" s="201"/>
      <c r="M112" s="202" t="s">
        <v>19</v>
      </c>
      <c r="N112" s="203" t="s">
        <v>45</v>
      </c>
      <c r="O112" s="65"/>
      <c r="P112" s="183">
        <f>O112*H112</f>
        <v>0</v>
      </c>
      <c r="Q112" s="183">
        <v>2E-3</v>
      </c>
      <c r="R112" s="183">
        <f>Q112*H112</f>
        <v>2E-3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139</v>
      </c>
      <c r="AT112" s="185" t="s">
        <v>135</v>
      </c>
      <c r="AU112" s="185" t="s">
        <v>84</v>
      </c>
      <c r="AY112" s="18" t="s">
        <v>122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82</v>
      </c>
      <c r="BK112" s="186">
        <f>ROUND(I112*H112,2)</f>
        <v>0</v>
      </c>
      <c r="BL112" s="18" t="s">
        <v>129</v>
      </c>
      <c r="BM112" s="185" t="s">
        <v>423</v>
      </c>
    </row>
    <row r="113" spans="1:65" s="2" customFormat="1" ht="11.25">
      <c r="A113" s="35"/>
      <c r="B113" s="36"/>
      <c r="C113" s="37"/>
      <c r="D113" s="187" t="s">
        <v>131</v>
      </c>
      <c r="E113" s="37"/>
      <c r="F113" s="188" t="s">
        <v>160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131</v>
      </c>
      <c r="AU113" s="18" t="s">
        <v>84</v>
      </c>
    </row>
    <row r="114" spans="1:65" s="2" customFormat="1" ht="16.5" customHeight="1">
      <c r="A114" s="35"/>
      <c r="B114" s="36"/>
      <c r="C114" s="194" t="s">
        <v>182</v>
      </c>
      <c r="D114" s="194" t="s">
        <v>135</v>
      </c>
      <c r="E114" s="195" t="s">
        <v>162</v>
      </c>
      <c r="F114" s="196" t="s">
        <v>163</v>
      </c>
      <c r="G114" s="197" t="s">
        <v>156</v>
      </c>
      <c r="H114" s="198">
        <v>1</v>
      </c>
      <c r="I114" s="199"/>
      <c r="J114" s="200">
        <f>ROUND(I114*H114,2)</f>
        <v>0</v>
      </c>
      <c r="K114" s="196" t="s">
        <v>19</v>
      </c>
      <c r="L114" s="201"/>
      <c r="M114" s="202" t="s">
        <v>19</v>
      </c>
      <c r="N114" s="203" t="s">
        <v>45</v>
      </c>
      <c r="O114" s="65"/>
      <c r="P114" s="183">
        <f>O114*H114</f>
        <v>0</v>
      </c>
      <c r="Q114" s="183">
        <v>2E-3</v>
      </c>
      <c r="R114" s="183">
        <f>Q114*H114</f>
        <v>2E-3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139</v>
      </c>
      <c r="AT114" s="185" t="s">
        <v>135</v>
      </c>
      <c r="AU114" s="185" t="s">
        <v>84</v>
      </c>
      <c r="AY114" s="18" t="s">
        <v>122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82</v>
      </c>
      <c r="BK114" s="186">
        <f>ROUND(I114*H114,2)</f>
        <v>0</v>
      </c>
      <c r="BL114" s="18" t="s">
        <v>129</v>
      </c>
      <c r="BM114" s="185" t="s">
        <v>424</v>
      </c>
    </row>
    <row r="115" spans="1:65" s="2" customFormat="1" ht="11.25">
      <c r="A115" s="35"/>
      <c r="B115" s="36"/>
      <c r="C115" s="37"/>
      <c r="D115" s="187" t="s">
        <v>131</v>
      </c>
      <c r="E115" s="37"/>
      <c r="F115" s="188" t="s">
        <v>163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131</v>
      </c>
      <c r="AU115" s="18" t="s">
        <v>84</v>
      </c>
    </row>
    <row r="116" spans="1:65" s="2" customFormat="1" ht="16.5" customHeight="1">
      <c r="A116" s="35"/>
      <c r="B116" s="36"/>
      <c r="C116" s="194" t="s">
        <v>187</v>
      </c>
      <c r="D116" s="194" t="s">
        <v>135</v>
      </c>
      <c r="E116" s="195" t="s">
        <v>167</v>
      </c>
      <c r="F116" s="196" t="s">
        <v>168</v>
      </c>
      <c r="G116" s="197" t="s">
        <v>156</v>
      </c>
      <c r="H116" s="198">
        <v>1</v>
      </c>
      <c r="I116" s="199"/>
      <c r="J116" s="200">
        <f>ROUND(I116*H116,2)</f>
        <v>0</v>
      </c>
      <c r="K116" s="196" t="s">
        <v>19</v>
      </c>
      <c r="L116" s="201"/>
      <c r="M116" s="202" t="s">
        <v>19</v>
      </c>
      <c r="N116" s="203" t="s">
        <v>45</v>
      </c>
      <c r="O116" s="65"/>
      <c r="P116" s="183">
        <f>O116*H116</f>
        <v>0</v>
      </c>
      <c r="Q116" s="183">
        <v>2E-3</v>
      </c>
      <c r="R116" s="183">
        <f>Q116*H116</f>
        <v>2E-3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84</v>
      </c>
      <c r="AY116" s="18" t="s">
        <v>122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82</v>
      </c>
      <c r="BK116" s="186">
        <f>ROUND(I116*H116,2)</f>
        <v>0</v>
      </c>
      <c r="BL116" s="18" t="s">
        <v>129</v>
      </c>
      <c r="BM116" s="185" t="s">
        <v>425</v>
      </c>
    </row>
    <row r="117" spans="1:65" s="2" customFormat="1" ht="11.25">
      <c r="A117" s="35"/>
      <c r="B117" s="36"/>
      <c r="C117" s="37"/>
      <c r="D117" s="187" t="s">
        <v>131</v>
      </c>
      <c r="E117" s="37"/>
      <c r="F117" s="188" t="s">
        <v>168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131</v>
      </c>
      <c r="AU117" s="18" t="s">
        <v>84</v>
      </c>
    </row>
    <row r="118" spans="1:65" s="2" customFormat="1" ht="16.5" customHeight="1">
      <c r="A118" s="35"/>
      <c r="B118" s="36"/>
      <c r="C118" s="194" t="s">
        <v>8</v>
      </c>
      <c r="D118" s="194" t="s">
        <v>135</v>
      </c>
      <c r="E118" s="195" t="s">
        <v>171</v>
      </c>
      <c r="F118" s="196" t="s">
        <v>172</v>
      </c>
      <c r="G118" s="197" t="s">
        <v>156</v>
      </c>
      <c r="H118" s="198">
        <v>1</v>
      </c>
      <c r="I118" s="199"/>
      <c r="J118" s="200">
        <f>ROUND(I118*H118,2)</f>
        <v>0</v>
      </c>
      <c r="K118" s="196" t="s">
        <v>19</v>
      </c>
      <c r="L118" s="201"/>
      <c r="M118" s="202" t="s">
        <v>19</v>
      </c>
      <c r="N118" s="203" t="s">
        <v>45</v>
      </c>
      <c r="O118" s="65"/>
      <c r="P118" s="183">
        <f>O118*H118</f>
        <v>0</v>
      </c>
      <c r="Q118" s="183">
        <v>2E-3</v>
      </c>
      <c r="R118" s="183">
        <f>Q118*H118</f>
        <v>2E-3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139</v>
      </c>
      <c r="AT118" s="185" t="s">
        <v>135</v>
      </c>
      <c r="AU118" s="185" t="s">
        <v>84</v>
      </c>
      <c r="AY118" s="18" t="s">
        <v>122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82</v>
      </c>
      <c r="BK118" s="186">
        <f>ROUND(I118*H118,2)</f>
        <v>0</v>
      </c>
      <c r="BL118" s="18" t="s">
        <v>129</v>
      </c>
      <c r="BM118" s="185" t="s">
        <v>426</v>
      </c>
    </row>
    <row r="119" spans="1:65" s="2" customFormat="1" ht="11.25">
      <c r="A119" s="35"/>
      <c r="B119" s="36"/>
      <c r="C119" s="37"/>
      <c r="D119" s="187" t="s">
        <v>131</v>
      </c>
      <c r="E119" s="37"/>
      <c r="F119" s="188" t="s">
        <v>172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131</v>
      </c>
      <c r="AU119" s="18" t="s">
        <v>84</v>
      </c>
    </row>
    <row r="120" spans="1:65" s="2" customFormat="1" ht="16.5" customHeight="1">
      <c r="A120" s="35"/>
      <c r="B120" s="36"/>
      <c r="C120" s="194" t="s">
        <v>194</v>
      </c>
      <c r="D120" s="194" t="s">
        <v>135</v>
      </c>
      <c r="E120" s="195" t="s">
        <v>175</v>
      </c>
      <c r="F120" s="196" t="s">
        <v>176</v>
      </c>
      <c r="G120" s="197" t="s">
        <v>144</v>
      </c>
      <c r="H120" s="198">
        <v>1</v>
      </c>
      <c r="I120" s="199"/>
      <c r="J120" s="200">
        <f>ROUND(I120*H120,2)</f>
        <v>0</v>
      </c>
      <c r="K120" s="196" t="s">
        <v>19</v>
      </c>
      <c r="L120" s="201"/>
      <c r="M120" s="202" t="s">
        <v>19</v>
      </c>
      <c r="N120" s="203" t="s">
        <v>45</v>
      </c>
      <c r="O120" s="65"/>
      <c r="P120" s="183">
        <f>O120*H120</f>
        <v>0</v>
      </c>
      <c r="Q120" s="183">
        <v>3.0000000000000001E-3</v>
      </c>
      <c r="R120" s="183">
        <f>Q120*H120</f>
        <v>3.0000000000000001E-3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139</v>
      </c>
      <c r="AT120" s="185" t="s">
        <v>135</v>
      </c>
      <c r="AU120" s="185" t="s">
        <v>84</v>
      </c>
      <c r="AY120" s="18" t="s">
        <v>122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82</v>
      </c>
      <c r="BK120" s="186">
        <f>ROUND(I120*H120,2)</f>
        <v>0</v>
      </c>
      <c r="BL120" s="18" t="s">
        <v>129</v>
      </c>
      <c r="BM120" s="185" t="s">
        <v>427</v>
      </c>
    </row>
    <row r="121" spans="1:65" s="2" customFormat="1" ht="11.25">
      <c r="A121" s="35"/>
      <c r="B121" s="36"/>
      <c r="C121" s="37"/>
      <c r="D121" s="187" t="s">
        <v>131</v>
      </c>
      <c r="E121" s="37"/>
      <c r="F121" s="188" t="s">
        <v>176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131</v>
      </c>
      <c r="AU121" s="18" t="s">
        <v>84</v>
      </c>
    </row>
    <row r="122" spans="1:65" s="2" customFormat="1" ht="16.5" customHeight="1">
      <c r="A122" s="35"/>
      <c r="B122" s="36"/>
      <c r="C122" s="194" t="s">
        <v>219</v>
      </c>
      <c r="D122" s="194" t="s">
        <v>135</v>
      </c>
      <c r="E122" s="195" t="s">
        <v>179</v>
      </c>
      <c r="F122" s="196" t="s">
        <v>180</v>
      </c>
      <c r="G122" s="197" t="s">
        <v>144</v>
      </c>
      <c r="H122" s="198">
        <v>1</v>
      </c>
      <c r="I122" s="199"/>
      <c r="J122" s="200">
        <f>ROUND(I122*H122,2)</f>
        <v>0</v>
      </c>
      <c r="K122" s="196" t="s">
        <v>19</v>
      </c>
      <c r="L122" s="201"/>
      <c r="M122" s="202" t="s">
        <v>19</v>
      </c>
      <c r="N122" s="203" t="s">
        <v>45</v>
      </c>
      <c r="O122" s="65"/>
      <c r="P122" s="183">
        <f>O122*H122</f>
        <v>0</v>
      </c>
      <c r="Q122" s="183">
        <v>3.0000000000000001E-3</v>
      </c>
      <c r="R122" s="183">
        <f>Q122*H122</f>
        <v>3.0000000000000001E-3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139</v>
      </c>
      <c r="AT122" s="185" t="s">
        <v>135</v>
      </c>
      <c r="AU122" s="185" t="s">
        <v>84</v>
      </c>
      <c r="AY122" s="18" t="s">
        <v>122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82</v>
      </c>
      <c r="BK122" s="186">
        <f>ROUND(I122*H122,2)</f>
        <v>0</v>
      </c>
      <c r="BL122" s="18" t="s">
        <v>129</v>
      </c>
      <c r="BM122" s="185" t="s">
        <v>428</v>
      </c>
    </row>
    <row r="123" spans="1:65" s="2" customFormat="1" ht="11.25">
      <c r="A123" s="35"/>
      <c r="B123" s="36"/>
      <c r="C123" s="37"/>
      <c r="D123" s="187" t="s">
        <v>131</v>
      </c>
      <c r="E123" s="37"/>
      <c r="F123" s="188" t="s">
        <v>180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131</v>
      </c>
      <c r="AU123" s="18" t="s">
        <v>84</v>
      </c>
    </row>
    <row r="124" spans="1:65" s="2" customFormat="1" ht="16.5" customHeight="1">
      <c r="A124" s="35"/>
      <c r="B124" s="36"/>
      <c r="C124" s="194" t="s">
        <v>227</v>
      </c>
      <c r="D124" s="194" t="s">
        <v>135</v>
      </c>
      <c r="E124" s="195" t="s">
        <v>183</v>
      </c>
      <c r="F124" s="196" t="s">
        <v>184</v>
      </c>
      <c r="G124" s="197" t="s">
        <v>144</v>
      </c>
      <c r="H124" s="198">
        <v>1</v>
      </c>
      <c r="I124" s="199"/>
      <c r="J124" s="200">
        <f>ROUND(I124*H124,2)</f>
        <v>0</v>
      </c>
      <c r="K124" s="196" t="s">
        <v>19</v>
      </c>
      <c r="L124" s="201"/>
      <c r="M124" s="202" t="s">
        <v>19</v>
      </c>
      <c r="N124" s="203" t="s">
        <v>45</v>
      </c>
      <c r="O124" s="65"/>
      <c r="P124" s="183">
        <f>O124*H124</f>
        <v>0</v>
      </c>
      <c r="Q124" s="183">
        <v>1E-3</v>
      </c>
      <c r="R124" s="183">
        <f>Q124*H124</f>
        <v>1E-3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139</v>
      </c>
      <c r="AT124" s="185" t="s">
        <v>135</v>
      </c>
      <c r="AU124" s="185" t="s">
        <v>84</v>
      </c>
      <c r="AY124" s="18" t="s">
        <v>122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82</v>
      </c>
      <c r="BK124" s="186">
        <f>ROUND(I124*H124,2)</f>
        <v>0</v>
      </c>
      <c r="BL124" s="18" t="s">
        <v>129</v>
      </c>
      <c r="BM124" s="185" t="s">
        <v>429</v>
      </c>
    </row>
    <row r="125" spans="1:65" s="2" customFormat="1" ht="11.25">
      <c r="A125" s="35"/>
      <c r="B125" s="36"/>
      <c r="C125" s="37"/>
      <c r="D125" s="187" t="s">
        <v>131</v>
      </c>
      <c r="E125" s="37"/>
      <c r="F125" s="188" t="s">
        <v>186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131</v>
      </c>
      <c r="AU125" s="18" t="s">
        <v>84</v>
      </c>
    </row>
    <row r="126" spans="1:65" s="2" customFormat="1" ht="16.5" customHeight="1">
      <c r="A126" s="35"/>
      <c r="B126" s="36"/>
      <c r="C126" s="194" t="s">
        <v>234</v>
      </c>
      <c r="D126" s="194" t="s">
        <v>135</v>
      </c>
      <c r="E126" s="195" t="s">
        <v>188</v>
      </c>
      <c r="F126" s="196" t="s">
        <v>189</v>
      </c>
      <c r="G126" s="197" t="s">
        <v>144</v>
      </c>
      <c r="H126" s="198">
        <v>1</v>
      </c>
      <c r="I126" s="199"/>
      <c r="J126" s="200">
        <f>ROUND(I126*H126,2)</f>
        <v>0</v>
      </c>
      <c r="K126" s="196" t="s">
        <v>19</v>
      </c>
      <c r="L126" s="201"/>
      <c r="M126" s="202" t="s">
        <v>19</v>
      </c>
      <c r="N126" s="203" t="s">
        <v>45</v>
      </c>
      <c r="O126" s="65"/>
      <c r="P126" s="183">
        <f>O126*H126</f>
        <v>0</v>
      </c>
      <c r="Q126" s="183">
        <v>1E-3</v>
      </c>
      <c r="R126" s="183">
        <f>Q126*H126</f>
        <v>1E-3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139</v>
      </c>
      <c r="AT126" s="185" t="s">
        <v>135</v>
      </c>
      <c r="AU126" s="185" t="s">
        <v>84</v>
      </c>
      <c r="AY126" s="18" t="s">
        <v>122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82</v>
      </c>
      <c r="BK126" s="186">
        <f>ROUND(I126*H126,2)</f>
        <v>0</v>
      </c>
      <c r="BL126" s="18" t="s">
        <v>129</v>
      </c>
      <c r="BM126" s="185" t="s">
        <v>430</v>
      </c>
    </row>
    <row r="127" spans="1:65" s="2" customFormat="1" ht="11.25">
      <c r="A127" s="35"/>
      <c r="B127" s="36"/>
      <c r="C127" s="37"/>
      <c r="D127" s="187" t="s">
        <v>131</v>
      </c>
      <c r="E127" s="37"/>
      <c r="F127" s="188" t="s">
        <v>189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131</v>
      </c>
      <c r="AU127" s="18" t="s">
        <v>84</v>
      </c>
    </row>
    <row r="128" spans="1:65" s="2" customFormat="1" ht="16.5" customHeight="1">
      <c r="A128" s="35"/>
      <c r="B128" s="36"/>
      <c r="C128" s="194" t="s">
        <v>239</v>
      </c>
      <c r="D128" s="194" t="s">
        <v>135</v>
      </c>
      <c r="E128" s="195" t="s">
        <v>431</v>
      </c>
      <c r="F128" s="196" t="s">
        <v>432</v>
      </c>
      <c r="G128" s="197" t="s">
        <v>156</v>
      </c>
      <c r="H128" s="198">
        <v>2</v>
      </c>
      <c r="I128" s="199"/>
      <c r="J128" s="200">
        <f>ROUND(I128*H128,2)</f>
        <v>0</v>
      </c>
      <c r="K128" s="196" t="s">
        <v>19</v>
      </c>
      <c r="L128" s="201"/>
      <c r="M128" s="202" t="s">
        <v>19</v>
      </c>
      <c r="N128" s="203" t="s">
        <v>45</v>
      </c>
      <c r="O128" s="65"/>
      <c r="P128" s="183">
        <f>O128*H128</f>
        <v>0</v>
      </c>
      <c r="Q128" s="183">
        <v>1E-3</v>
      </c>
      <c r="R128" s="183">
        <f>Q128*H128</f>
        <v>2E-3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139</v>
      </c>
      <c r="AT128" s="185" t="s">
        <v>135</v>
      </c>
      <c r="AU128" s="185" t="s">
        <v>84</v>
      </c>
      <c r="AY128" s="18" t="s">
        <v>122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82</v>
      </c>
      <c r="BK128" s="186">
        <f>ROUND(I128*H128,2)</f>
        <v>0</v>
      </c>
      <c r="BL128" s="18" t="s">
        <v>129</v>
      </c>
      <c r="BM128" s="185" t="s">
        <v>433</v>
      </c>
    </row>
    <row r="129" spans="1:65" s="2" customFormat="1" ht="11.25">
      <c r="A129" s="35"/>
      <c r="B129" s="36"/>
      <c r="C129" s="37"/>
      <c r="D129" s="187" t="s">
        <v>131</v>
      </c>
      <c r="E129" s="37"/>
      <c r="F129" s="188" t="s">
        <v>192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84</v>
      </c>
    </row>
    <row r="130" spans="1:65" s="2" customFormat="1" ht="16.5" customHeight="1">
      <c r="A130" s="35"/>
      <c r="B130" s="36"/>
      <c r="C130" s="174" t="s">
        <v>7</v>
      </c>
      <c r="D130" s="174" t="s">
        <v>124</v>
      </c>
      <c r="E130" s="175" t="s">
        <v>337</v>
      </c>
      <c r="F130" s="176" t="s">
        <v>338</v>
      </c>
      <c r="G130" s="177" t="s">
        <v>322</v>
      </c>
      <c r="H130" s="178">
        <v>2.2000000000000002</v>
      </c>
      <c r="I130" s="179"/>
      <c r="J130" s="180">
        <f>ROUND(I130*H130,2)</f>
        <v>0</v>
      </c>
      <c r="K130" s="176" t="s">
        <v>128</v>
      </c>
      <c r="L130" s="40"/>
      <c r="M130" s="181" t="s">
        <v>19</v>
      </c>
      <c r="N130" s="182" t="s">
        <v>45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129</v>
      </c>
      <c r="AT130" s="185" t="s">
        <v>124</v>
      </c>
      <c r="AU130" s="185" t="s">
        <v>84</v>
      </c>
      <c r="AY130" s="18" t="s">
        <v>122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82</v>
      </c>
      <c r="BK130" s="186">
        <f>ROUND(I130*H130,2)</f>
        <v>0</v>
      </c>
      <c r="BL130" s="18" t="s">
        <v>129</v>
      </c>
      <c r="BM130" s="185" t="s">
        <v>434</v>
      </c>
    </row>
    <row r="131" spans="1:65" s="2" customFormat="1" ht="11.25">
      <c r="A131" s="35"/>
      <c r="B131" s="36"/>
      <c r="C131" s="37"/>
      <c r="D131" s="187" t="s">
        <v>131</v>
      </c>
      <c r="E131" s="37"/>
      <c r="F131" s="188" t="s">
        <v>340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131</v>
      </c>
      <c r="AU131" s="18" t="s">
        <v>84</v>
      </c>
    </row>
    <row r="132" spans="1:65" s="2" customFormat="1" ht="11.25">
      <c r="A132" s="35"/>
      <c r="B132" s="36"/>
      <c r="C132" s="37"/>
      <c r="D132" s="192" t="s">
        <v>133</v>
      </c>
      <c r="E132" s="37"/>
      <c r="F132" s="193" t="s">
        <v>341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133</v>
      </c>
      <c r="AU132" s="18" t="s">
        <v>84</v>
      </c>
    </row>
    <row r="133" spans="1:65" s="12" customFormat="1" ht="22.9" customHeight="1">
      <c r="B133" s="158"/>
      <c r="C133" s="159"/>
      <c r="D133" s="160" t="s">
        <v>73</v>
      </c>
      <c r="E133" s="172" t="s">
        <v>351</v>
      </c>
      <c r="F133" s="172" t="s">
        <v>352</v>
      </c>
      <c r="G133" s="159"/>
      <c r="H133" s="159"/>
      <c r="I133" s="162"/>
      <c r="J133" s="173">
        <f>BK133</f>
        <v>0</v>
      </c>
      <c r="K133" s="159"/>
      <c r="L133" s="164"/>
      <c r="M133" s="165"/>
      <c r="N133" s="166"/>
      <c r="O133" s="166"/>
      <c r="P133" s="167">
        <f>SUM(P134:P136)</f>
        <v>0</v>
      </c>
      <c r="Q133" s="166"/>
      <c r="R133" s="167">
        <f>SUM(R134:R136)</f>
        <v>0</v>
      </c>
      <c r="S133" s="166"/>
      <c r="T133" s="168">
        <f>SUM(T134:T136)</f>
        <v>0</v>
      </c>
      <c r="AR133" s="169" t="s">
        <v>82</v>
      </c>
      <c r="AT133" s="170" t="s">
        <v>73</v>
      </c>
      <c r="AU133" s="170" t="s">
        <v>82</v>
      </c>
      <c r="AY133" s="169" t="s">
        <v>122</v>
      </c>
      <c r="BK133" s="171">
        <f>SUM(BK134:BK136)</f>
        <v>0</v>
      </c>
    </row>
    <row r="134" spans="1:65" s="2" customFormat="1" ht="16.5" customHeight="1">
      <c r="A134" s="35"/>
      <c r="B134" s="36"/>
      <c r="C134" s="174" t="s">
        <v>267</v>
      </c>
      <c r="D134" s="174" t="s">
        <v>124</v>
      </c>
      <c r="E134" s="175" t="s">
        <v>354</v>
      </c>
      <c r="F134" s="176" t="s">
        <v>355</v>
      </c>
      <c r="G134" s="177" t="s">
        <v>356</v>
      </c>
      <c r="H134" s="178">
        <v>2.7E-2</v>
      </c>
      <c r="I134" s="179"/>
      <c r="J134" s="180">
        <f>ROUND(I134*H134,2)</f>
        <v>0</v>
      </c>
      <c r="K134" s="176" t="s">
        <v>128</v>
      </c>
      <c r="L134" s="40"/>
      <c r="M134" s="181" t="s">
        <v>19</v>
      </c>
      <c r="N134" s="182" t="s">
        <v>45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129</v>
      </c>
      <c r="AT134" s="185" t="s">
        <v>124</v>
      </c>
      <c r="AU134" s="185" t="s">
        <v>84</v>
      </c>
      <c r="AY134" s="18" t="s">
        <v>122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82</v>
      </c>
      <c r="BK134" s="186">
        <f>ROUND(I134*H134,2)</f>
        <v>0</v>
      </c>
      <c r="BL134" s="18" t="s">
        <v>129</v>
      </c>
      <c r="BM134" s="185" t="s">
        <v>435</v>
      </c>
    </row>
    <row r="135" spans="1:65" s="2" customFormat="1" ht="11.25">
      <c r="A135" s="35"/>
      <c r="B135" s="36"/>
      <c r="C135" s="37"/>
      <c r="D135" s="187" t="s">
        <v>131</v>
      </c>
      <c r="E135" s="37"/>
      <c r="F135" s="188" t="s">
        <v>358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131</v>
      </c>
      <c r="AU135" s="18" t="s">
        <v>84</v>
      </c>
    </row>
    <row r="136" spans="1:65" s="2" customFormat="1" ht="11.25">
      <c r="A136" s="35"/>
      <c r="B136" s="36"/>
      <c r="C136" s="37"/>
      <c r="D136" s="192" t="s">
        <v>133</v>
      </c>
      <c r="E136" s="37"/>
      <c r="F136" s="193" t="s">
        <v>359</v>
      </c>
      <c r="G136" s="37"/>
      <c r="H136" s="37"/>
      <c r="I136" s="189"/>
      <c r="J136" s="37"/>
      <c r="K136" s="37"/>
      <c r="L136" s="40"/>
      <c r="M136" s="239"/>
      <c r="N136" s="240"/>
      <c r="O136" s="241"/>
      <c r="P136" s="241"/>
      <c r="Q136" s="241"/>
      <c r="R136" s="241"/>
      <c r="S136" s="241"/>
      <c r="T136" s="24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133</v>
      </c>
      <c r="AU136" s="18" t="s">
        <v>84</v>
      </c>
    </row>
    <row r="137" spans="1:65" s="2" customFormat="1" ht="6.95" customHeight="1">
      <c r="A137" s="35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0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algorithmName="SHA-512" hashValue="UTK5/1/W7JvJhIh/L21FhuLPWSJpqCENDgEF7cjFyhD17fc7NCViPgkrU3cZYi5sMNxbJJzmNRIONQ1ukOBZGw==" saltValue="FCoWA2ADembfMa3+hCWDXen1rJQVA31jo3KqhFTaPuPXbrvZiqmnbgFp+L7nKyeqDUD0Zv2JJhppRc2/dVaSGg==" spinCount="100000" sheet="1" objects="1" scenarios="1" formatColumns="0" formatRows="0" autoFilter="0"/>
  <autoFilter ref="C81:K136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90" r:id="rId2" xr:uid="{00000000-0004-0000-0400-000001000000}"/>
    <hyperlink ref="F97" r:id="rId3" xr:uid="{00000000-0004-0000-0400-000002000000}"/>
    <hyperlink ref="F100" r:id="rId4" xr:uid="{00000000-0004-0000-0400-000003000000}"/>
    <hyperlink ref="F103" r:id="rId5" xr:uid="{00000000-0004-0000-0400-000004000000}"/>
    <hyperlink ref="F132" r:id="rId6" xr:uid="{00000000-0004-0000-0400-000005000000}"/>
    <hyperlink ref="F136" r:id="rId7" xr:uid="{00000000-0004-0000-0400-00000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436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437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438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439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440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441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442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443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444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445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446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81</v>
      </c>
      <c r="F18" s="379" t="s">
        <v>447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448</v>
      </c>
      <c r="F19" s="379" t="s">
        <v>449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450</v>
      </c>
      <c r="F20" s="379" t="s">
        <v>451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452</v>
      </c>
      <c r="F21" s="379" t="s">
        <v>453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454</v>
      </c>
      <c r="F22" s="379" t="s">
        <v>455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456</v>
      </c>
      <c r="F23" s="379" t="s">
        <v>457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458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459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460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461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462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463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464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465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466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108</v>
      </c>
      <c r="F36" s="252"/>
      <c r="G36" s="379" t="s">
        <v>467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468</v>
      </c>
      <c r="F37" s="252"/>
      <c r="G37" s="379" t="s">
        <v>469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55</v>
      </c>
      <c r="F38" s="252"/>
      <c r="G38" s="379" t="s">
        <v>470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56</v>
      </c>
      <c r="F39" s="252"/>
      <c r="G39" s="379" t="s">
        <v>471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109</v>
      </c>
      <c r="F40" s="252"/>
      <c r="G40" s="379" t="s">
        <v>472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110</v>
      </c>
      <c r="F41" s="252"/>
      <c r="G41" s="379" t="s">
        <v>473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474</v>
      </c>
      <c r="F42" s="252"/>
      <c r="G42" s="379" t="s">
        <v>475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476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477</v>
      </c>
      <c r="F44" s="252"/>
      <c r="G44" s="379" t="s">
        <v>478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112</v>
      </c>
      <c r="F45" s="252"/>
      <c r="G45" s="379" t="s">
        <v>479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480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481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482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483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484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485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486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487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488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489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490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491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492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493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494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495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496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497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498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499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500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501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502</v>
      </c>
      <c r="D76" s="268"/>
      <c r="E76" s="268"/>
      <c r="F76" s="268" t="s">
        <v>503</v>
      </c>
      <c r="G76" s="269"/>
      <c r="H76" s="268" t="s">
        <v>56</v>
      </c>
      <c r="I76" s="268" t="s">
        <v>59</v>
      </c>
      <c r="J76" s="268" t="s">
        <v>504</v>
      </c>
      <c r="K76" s="267"/>
    </row>
    <row r="77" spans="2:11" s="1" customFormat="1" ht="17.25" customHeight="1">
      <c r="B77" s="266"/>
      <c r="C77" s="270" t="s">
        <v>505</v>
      </c>
      <c r="D77" s="270"/>
      <c r="E77" s="270"/>
      <c r="F77" s="271" t="s">
        <v>506</v>
      </c>
      <c r="G77" s="272"/>
      <c r="H77" s="270"/>
      <c r="I77" s="270"/>
      <c r="J77" s="270" t="s">
        <v>507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55</v>
      </c>
      <c r="D79" s="275"/>
      <c r="E79" s="275"/>
      <c r="F79" s="276" t="s">
        <v>508</v>
      </c>
      <c r="G79" s="277"/>
      <c r="H79" s="255" t="s">
        <v>509</v>
      </c>
      <c r="I79" s="255" t="s">
        <v>510</v>
      </c>
      <c r="J79" s="255">
        <v>20</v>
      </c>
      <c r="K79" s="267"/>
    </row>
    <row r="80" spans="2:11" s="1" customFormat="1" ht="15" customHeight="1">
      <c r="B80" s="266"/>
      <c r="C80" s="255" t="s">
        <v>511</v>
      </c>
      <c r="D80" s="255"/>
      <c r="E80" s="255"/>
      <c r="F80" s="276" t="s">
        <v>508</v>
      </c>
      <c r="G80" s="277"/>
      <c r="H80" s="255" t="s">
        <v>512</v>
      </c>
      <c r="I80" s="255" t="s">
        <v>510</v>
      </c>
      <c r="J80" s="255">
        <v>120</v>
      </c>
      <c r="K80" s="267"/>
    </row>
    <row r="81" spans="2:11" s="1" customFormat="1" ht="15" customHeight="1">
      <c r="B81" s="278"/>
      <c r="C81" s="255" t="s">
        <v>513</v>
      </c>
      <c r="D81" s="255"/>
      <c r="E81" s="255"/>
      <c r="F81" s="276" t="s">
        <v>514</v>
      </c>
      <c r="G81" s="277"/>
      <c r="H81" s="255" t="s">
        <v>515</v>
      </c>
      <c r="I81" s="255" t="s">
        <v>510</v>
      </c>
      <c r="J81" s="255">
        <v>50</v>
      </c>
      <c r="K81" s="267"/>
    </row>
    <row r="82" spans="2:11" s="1" customFormat="1" ht="15" customHeight="1">
      <c r="B82" s="278"/>
      <c r="C82" s="255" t="s">
        <v>516</v>
      </c>
      <c r="D82" s="255"/>
      <c r="E82" s="255"/>
      <c r="F82" s="276" t="s">
        <v>508</v>
      </c>
      <c r="G82" s="277"/>
      <c r="H82" s="255" t="s">
        <v>517</v>
      </c>
      <c r="I82" s="255" t="s">
        <v>518</v>
      </c>
      <c r="J82" s="255"/>
      <c r="K82" s="267"/>
    </row>
    <row r="83" spans="2:11" s="1" customFormat="1" ht="15" customHeight="1">
      <c r="B83" s="278"/>
      <c r="C83" s="279" t="s">
        <v>519</v>
      </c>
      <c r="D83" s="279"/>
      <c r="E83" s="279"/>
      <c r="F83" s="280" t="s">
        <v>514</v>
      </c>
      <c r="G83" s="279"/>
      <c r="H83" s="279" t="s">
        <v>520</v>
      </c>
      <c r="I83" s="279" t="s">
        <v>510</v>
      </c>
      <c r="J83" s="279">
        <v>15</v>
      </c>
      <c r="K83" s="267"/>
    </row>
    <row r="84" spans="2:11" s="1" customFormat="1" ht="15" customHeight="1">
      <c r="B84" s="278"/>
      <c r="C84" s="279" t="s">
        <v>521</v>
      </c>
      <c r="D84" s="279"/>
      <c r="E84" s="279"/>
      <c r="F84" s="280" t="s">
        <v>514</v>
      </c>
      <c r="G84" s="279"/>
      <c r="H84" s="279" t="s">
        <v>522</v>
      </c>
      <c r="I84" s="279" t="s">
        <v>510</v>
      </c>
      <c r="J84" s="279">
        <v>15</v>
      </c>
      <c r="K84" s="267"/>
    </row>
    <row r="85" spans="2:11" s="1" customFormat="1" ht="15" customHeight="1">
      <c r="B85" s="278"/>
      <c r="C85" s="279" t="s">
        <v>523</v>
      </c>
      <c r="D85" s="279"/>
      <c r="E85" s="279"/>
      <c r="F85" s="280" t="s">
        <v>514</v>
      </c>
      <c r="G85" s="279"/>
      <c r="H85" s="279" t="s">
        <v>524</v>
      </c>
      <c r="I85" s="279" t="s">
        <v>510</v>
      </c>
      <c r="J85" s="279">
        <v>20</v>
      </c>
      <c r="K85" s="267"/>
    </row>
    <row r="86" spans="2:11" s="1" customFormat="1" ht="15" customHeight="1">
      <c r="B86" s="278"/>
      <c r="C86" s="279" t="s">
        <v>525</v>
      </c>
      <c r="D86" s="279"/>
      <c r="E86" s="279"/>
      <c r="F86" s="280" t="s">
        <v>514</v>
      </c>
      <c r="G86" s="279"/>
      <c r="H86" s="279" t="s">
        <v>526</v>
      </c>
      <c r="I86" s="279" t="s">
        <v>510</v>
      </c>
      <c r="J86" s="279">
        <v>20</v>
      </c>
      <c r="K86" s="267"/>
    </row>
    <row r="87" spans="2:11" s="1" customFormat="1" ht="15" customHeight="1">
      <c r="B87" s="278"/>
      <c r="C87" s="255" t="s">
        <v>527</v>
      </c>
      <c r="D87" s="255"/>
      <c r="E87" s="255"/>
      <c r="F87" s="276" t="s">
        <v>514</v>
      </c>
      <c r="G87" s="277"/>
      <c r="H87" s="255" t="s">
        <v>528</v>
      </c>
      <c r="I87" s="255" t="s">
        <v>510</v>
      </c>
      <c r="J87" s="255">
        <v>50</v>
      </c>
      <c r="K87" s="267"/>
    </row>
    <row r="88" spans="2:11" s="1" customFormat="1" ht="15" customHeight="1">
      <c r="B88" s="278"/>
      <c r="C88" s="255" t="s">
        <v>529</v>
      </c>
      <c r="D88" s="255"/>
      <c r="E88" s="255"/>
      <c r="F88" s="276" t="s">
        <v>514</v>
      </c>
      <c r="G88" s="277"/>
      <c r="H88" s="255" t="s">
        <v>530</v>
      </c>
      <c r="I88" s="255" t="s">
        <v>510</v>
      </c>
      <c r="J88" s="255">
        <v>20</v>
      </c>
      <c r="K88" s="267"/>
    </row>
    <row r="89" spans="2:11" s="1" customFormat="1" ht="15" customHeight="1">
      <c r="B89" s="278"/>
      <c r="C89" s="255" t="s">
        <v>531</v>
      </c>
      <c r="D89" s="255"/>
      <c r="E89" s="255"/>
      <c r="F89" s="276" t="s">
        <v>514</v>
      </c>
      <c r="G89" s="277"/>
      <c r="H89" s="255" t="s">
        <v>532</v>
      </c>
      <c r="I89" s="255" t="s">
        <v>510</v>
      </c>
      <c r="J89" s="255">
        <v>20</v>
      </c>
      <c r="K89" s="267"/>
    </row>
    <row r="90" spans="2:11" s="1" customFormat="1" ht="15" customHeight="1">
      <c r="B90" s="278"/>
      <c r="C90" s="255" t="s">
        <v>533</v>
      </c>
      <c r="D90" s="255"/>
      <c r="E90" s="255"/>
      <c r="F90" s="276" t="s">
        <v>514</v>
      </c>
      <c r="G90" s="277"/>
      <c r="H90" s="255" t="s">
        <v>534</v>
      </c>
      <c r="I90" s="255" t="s">
        <v>510</v>
      </c>
      <c r="J90" s="255">
        <v>50</v>
      </c>
      <c r="K90" s="267"/>
    </row>
    <row r="91" spans="2:11" s="1" customFormat="1" ht="15" customHeight="1">
      <c r="B91" s="278"/>
      <c r="C91" s="255" t="s">
        <v>535</v>
      </c>
      <c r="D91" s="255"/>
      <c r="E91" s="255"/>
      <c r="F91" s="276" t="s">
        <v>514</v>
      </c>
      <c r="G91" s="277"/>
      <c r="H91" s="255" t="s">
        <v>535</v>
      </c>
      <c r="I91" s="255" t="s">
        <v>510</v>
      </c>
      <c r="J91" s="255">
        <v>50</v>
      </c>
      <c r="K91" s="267"/>
    </row>
    <row r="92" spans="2:11" s="1" customFormat="1" ht="15" customHeight="1">
      <c r="B92" s="278"/>
      <c r="C92" s="255" t="s">
        <v>536</v>
      </c>
      <c r="D92" s="255"/>
      <c r="E92" s="255"/>
      <c r="F92" s="276" t="s">
        <v>514</v>
      </c>
      <c r="G92" s="277"/>
      <c r="H92" s="255" t="s">
        <v>537</v>
      </c>
      <c r="I92" s="255" t="s">
        <v>510</v>
      </c>
      <c r="J92" s="255">
        <v>255</v>
      </c>
      <c r="K92" s="267"/>
    </row>
    <row r="93" spans="2:11" s="1" customFormat="1" ht="15" customHeight="1">
      <c r="B93" s="278"/>
      <c r="C93" s="255" t="s">
        <v>538</v>
      </c>
      <c r="D93" s="255"/>
      <c r="E93" s="255"/>
      <c r="F93" s="276" t="s">
        <v>508</v>
      </c>
      <c r="G93" s="277"/>
      <c r="H93" s="255" t="s">
        <v>539</v>
      </c>
      <c r="I93" s="255" t="s">
        <v>540</v>
      </c>
      <c r="J93" s="255"/>
      <c r="K93" s="267"/>
    </row>
    <row r="94" spans="2:11" s="1" customFormat="1" ht="15" customHeight="1">
      <c r="B94" s="278"/>
      <c r="C94" s="255" t="s">
        <v>541</v>
      </c>
      <c r="D94" s="255"/>
      <c r="E94" s="255"/>
      <c r="F94" s="276" t="s">
        <v>508</v>
      </c>
      <c r="G94" s="277"/>
      <c r="H94" s="255" t="s">
        <v>542</v>
      </c>
      <c r="I94" s="255" t="s">
        <v>543</v>
      </c>
      <c r="J94" s="255"/>
      <c r="K94" s="267"/>
    </row>
    <row r="95" spans="2:11" s="1" customFormat="1" ht="15" customHeight="1">
      <c r="B95" s="278"/>
      <c r="C95" s="255" t="s">
        <v>544</v>
      </c>
      <c r="D95" s="255"/>
      <c r="E95" s="255"/>
      <c r="F95" s="276" t="s">
        <v>508</v>
      </c>
      <c r="G95" s="277"/>
      <c r="H95" s="255" t="s">
        <v>544</v>
      </c>
      <c r="I95" s="255" t="s">
        <v>543</v>
      </c>
      <c r="J95" s="255"/>
      <c r="K95" s="267"/>
    </row>
    <row r="96" spans="2:11" s="1" customFormat="1" ht="15" customHeight="1">
      <c r="B96" s="278"/>
      <c r="C96" s="255" t="s">
        <v>40</v>
      </c>
      <c r="D96" s="255"/>
      <c r="E96" s="255"/>
      <c r="F96" s="276" t="s">
        <v>508</v>
      </c>
      <c r="G96" s="277"/>
      <c r="H96" s="255" t="s">
        <v>545</v>
      </c>
      <c r="I96" s="255" t="s">
        <v>543</v>
      </c>
      <c r="J96" s="255"/>
      <c r="K96" s="267"/>
    </row>
    <row r="97" spans="2:11" s="1" customFormat="1" ht="15" customHeight="1">
      <c r="B97" s="278"/>
      <c r="C97" s="255" t="s">
        <v>50</v>
      </c>
      <c r="D97" s="255"/>
      <c r="E97" s="255"/>
      <c r="F97" s="276" t="s">
        <v>508</v>
      </c>
      <c r="G97" s="277"/>
      <c r="H97" s="255" t="s">
        <v>546</v>
      </c>
      <c r="I97" s="255" t="s">
        <v>543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547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502</v>
      </c>
      <c r="D103" s="268"/>
      <c r="E103" s="268"/>
      <c r="F103" s="268" t="s">
        <v>503</v>
      </c>
      <c r="G103" s="269"/>
      <c r="H103" s="268" t="s">
        <v>56</v>
      </c>
      <c r="I103" s="268" t="s">
        <v>59</v>
      </c>
      <c r="J103" s="268" t="s">
        <v>504</v>
      </c>
      <c r="K103" s="267"/>
    </row>
    <row r="104" spans="2:11" s="1" customFormat="1" ht="17.25" customHeight="1">
      <c r="B104" s="266"/>
      <c r="C104" s="270" t="s">
        <v>505</v>
      </c>
      <c r="D104" s="270"/>
      <c r="E104" s="270"/>
      <c r="F104" s="271" t="s">
        <v>506</v>
      </c>
      <c r="G104" s="272"/>
      <c r="H104" s="270"/>
      <c r="I104" s="270"/>
      <c r="J104" s="270" t="s">
        <v>507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55</v>
      </c>
      <c r="D106" s="275"/>
      <c r="E106" s="275"/>
      <c r="F106" s="276" t="s">
        <v>508</v>
      </c>
      <c r="G106" s="255"/>
      <c r="H106" s="255" t="s">
        <v>548</v>
      </c>
      <c r="I106" s="255" t="s">
        <v>510</v>
      </c>
      <c r="J106" s="255">
        <v>20</v>
      </c>
      <c r="K106" s="267"/>
    </row>
    <row r="107" spans="2:11" s="1" customFormat="1" ht="15" customHeight="1">
      <c r="B107" s="266"/>
      <c r="C107" s="255" t="s">
        <v>511</v>
      </c>
      <c r="D107" s="255"/>
      <c r="E107" s="255"/>
      <c r="F107" s="276" t="s">
        <v>508</v>
      </c>
      <c r="G107" s="255"/>
      <c r="H107" s="255" t="s">
        <v>548</v>
      </c>
      <c r="I107" s="255" t="s">
        <v>510</v>
      </c>
      <c r="J107" s="255">
        <v>120</v>
      </c>
      <c r="K107" s="267"/>
    </row>
    <row r="108" spans="2:11" s="1" customFormat="1" ht="15" customHeight="1">
      <c r="B108" s="278"/>
      <c r="C108" s="255" t="s">
        <v>513</v>
      </c>
      <c r="D108" s="255"/>
      <c r="E108" s="255"/>
      <c r="F108" s="276" t="s">
        <v>514</v>
      </c>
      <c r="G108" s="255"/>
      <c r="H108" s="255" t="s">
        <v>548</v>
      </c>
      <c r="I108" s="255" t="s">
        <v>510</v>
      </c>
      <c r="J108" s="255">
        <v>50</v>
      </c>
      <c r="K108" s="267"/>
    </row>
    <row r="109" spans="2:11" s="1" customFormat="1" ht="15" customHeight="1">
      <c r="B109" s="278"/>
      <c r="C109" s="255" t="s">
        <v>516</v>
      </c>
      <c r="D109" s="255"/>
      <c r="E109" s="255"/>
      <c r="F109" s="276" t="s">
        <v>508</v>
      </c>
      <c r="G109" s="255"/>
      <c r="H109" s="255" t="s">
        <v>548</v>
      </c>
      <c r="I109" s="255" t="s">
        <v>518</v>
      </c>
      <c r="J109" s="255"/>
      <c r="K109" s="267"/>
    </row>
    <row r="110" spans="2:11" s="1" customFormat="1" ht="15" customHeight="1">
      <c r="B110" s="278"/>
      <c r="C110" s="255" t="s">
        <v>527</v>
      </c>
      <c r="D110" s="255"/>
      <c r="E110" s="255"/>
      <c r="F110" s="276" t="s">
        <v>514</v>
      </c>
      <c r="G110" s="255"/>
      <c r="H110" s="255" t="s">
        <v>548</v>
      </c>
      <c r="I110" s="255" t="s">
        <v>510</v>
      </c>
      <c r="J110" s="255">
        <v>50</v>
      </c>
      <c r="K110" s="267"/>
    </row>
    <row r="111" spans="2:11" s="1" customFormat="1" ht="15" customHeight="1">
      <c r="B111" s="278"/>
      <c r="C111" s="255" t="s">
        <v>535</v>
      </c>
      <c r="D111" s="255"/>
      <c r="E111" s="255"/>
      <c r="F111" s="276" t="s">
        <v>514</v>
      </c>
      <c r="G111" s="255"/>
      <c r="H111" s="255" t="s">
        <v>548</v>
      </c>
      <c r="I111" s="255" t="s">
        <v>510</v>
      </c>
      <c r="J111" s="255">
        <v>50</v>
      </c>
      <c r="K111" s="267"/>
    </row>
    <row r="112" spans="2:11" s="1" customFormat="1" ht="15" customHeight="1">
      <c r="B112" s="278"/>
      <c r="C112" s="255" t="s">
        <v>533</v>
      </c>
      <c r="D112" s="255"/>
      <c r="E112" s="255"/>
      <c r="F112" s="276" t="s">
        <v>514</v>
      </c>
      <c r="G112" s="255"/>
      <c r="H112" s="255" t="s">
        <v>548</v>
      </c>
      <c r="I112" s="255" t="s">
        <v>510</v>
      </c>
      <c r="J112" s="255">
        <v>50</v>
      </c>
      <c r="K112" s="267"/>
    </row>
    <row r="113" spans="2:11" s="1" customFormat="1" ht="15" customHeight="1">
      <c r="B113" s="278"/>
      <c r="C113" s="255" t="s">
        <v>55</v>
      </c>
      <c r="D113" s="255"/>
      <c r="E113" s="255"/>
      <c r="F113" s="276" t="s">
        <v>508</v>
      </c>
      <c r="G113" s="255"/>
      <c r="H113" s="255" t="s">
        <v>549</v>
      </c>
      <c r="I113" s="255" t="s">
        <v>510</v>
      </c>
      <c r="J113" s="255">
        <v>20</v>
      </c>
      <c r="K113" s="267"/>
    </row>
    <row r="114" spans="2:11" s="1" customFormat="1" ht="15" customHeight="1">
      <c r="B114" s="278"/>
      <c r="C114" s="255" t="s">
        <v>550</v>
      </c>
      <c r="D114" s="255"/>
      <c r="E114" s="255"/>
      <c r="F114" s="276" t="s">
        <v>508</v>
      </c>
      <c r="G114" s="255"/>
      <c r="H114" s="255" t="s">
        <v>551</v>
      </c>
      <c r="I114" s="255" t="s">
        <v>510</v>
      </c>
      <c r="J114" s="255">
        <v>120</v>
      </c>
      <c r="K114" s="267"/>
    </row>
    <row r="115" spans="2:11" s="1" customFormat="1" ht="15" customHeight="1">
      <c r="B115" s="278"/>
      <c r="C115" s="255" t="s">
        <v>40</v>
      </c>
      <c r="D115" s="255"/>
      <c r="E115" s="255"/>
      <c r="F115" s="276" t="s">
        <v>508</v>
      </c>
      <c r="G115" s="255"/>
      <c r="H115" s="255" t="s">
        <v>552</v>
      </c>
      <c r="I115" s="255" t="s">
        <v>543</v>
      </c>
      <c r="J115" s="255"/>
      <c r="K115" s="267"/>
    </row>
    <row r="116" spans="2:11" s="1" customFormat="1" ht="15" customHeight="1">
      <c r="B116" s="278"/>
      <c r="C116" s="255" t="s">
        <v>50</v>
      </c>
      <c r="D116" s="255"/>
      <c r="E116" s="255"/>
      <c r="F116" s="276" t="s">
        <v>508</v>
      </c>
      <c r="G116" s="255"/>
      <c r="H116" s="255" t="s">
        <v>553</v>
      </c>
      <c r="I116" s="255" t="s">
        <v>543</v>
      </c>
      <c r="J116" s="255"/>
      <c r="K116" s="267"/>
    </row>
    <row r="117" spans="2:11" s="1" customFormat="1" ht="15" customHeight="1">
      <c r="B117" s="278"/>
      <c r="C117" s="255" t="s">
        <v>59</v>
      </c>
      <c r="D117" s="255"/>
      <c r="E117" s="255"/>
      <c r="F117" s="276" t="s">
        <v>508</v>
      </c>
      <c r="G117" s="255"/>
      <c r="H117" s="255" t="s">
        <v>554</v>
      </c>
      <c r="I117" s="255" t="s">
        <v>555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556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502</v>
      </c>
      <c r="D123" s="268"/>
      <c r="E123" s="268"/>
      <c r="F123" s="268" t="s">
        <v>503</v>
      </c>
      <c r="G123" s="269"/>
      <c r="H123" s="268" t="s">
        <v>56</v>
      </c>
      <c r="I123" s="268" t="s">
        <v>59</v>
      </c>
      <c r="J123" s="268" t="s">
        <v>504</v>
      </c>
      <c r="K123" s="297"/>
    </row>
    <row r="124" spans="2:11" s="1" customFormat="1" ht="17.25" customHeight="1">
      <c r="B124" s="296"/>
      <c r="C124" s="270" t="s">
        <v>505</v>
      </c>
      <c r="D124" s="270"/>
      <c r="E124" s="270"/>
      <c r="F124" s="271" t="s">
        <v>506</v>
      </c>
      <c r="G124" s="272"/>
      <c r="H124" s="270"/>
      <c r="I124" s="270"/>
      <c r="J124" s="270" t="s">
        <v>507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511</v>
      </c>
      <c r="D126" s="275"/>
      <c r="E126" s="275"/>
      <c r="F126" s="276" t="s">
        <v>508</v>
      </c>
      <c r="G126" s="255"/>
      <c r="H126" s="255" t="s">
        <v>548</v>
      </c>
      <c r="I126" s="255" t="s">
        <v>510</v>
      </c>
      <c r="J126" s="255">
        <v>120</v>
      </c>
      <c r="K126" s="301"/>
    </row>
    <row r="127" spans="2:11" s="1" customFormat="1" ht="15" customHeight="1">
      <c r="B127" s="298"/>
      <c r="C127" s="255" t="s">
        <v>557</v>
      </c>
      <c r="D127" s="255"/>
      <c r="E127" s="255"/>
      <c r="F127" s="276" t="s">
        <v>508</v>
      </c>
      <c r="G127" s="255"/>
      <c r="H127" s="255" t="s">
        <v>558</v>
      </c>
      <c r="I127" s="255" t="s">
        <v>510</v>
      </c>
      <c r="J127" s="255" t="s">
        <v>559</v>
      </c>
      <c r="K127" s="301"/>
    </row>
    <row r="128" spans="2:11" s="1" customFormat="1" ht="15" customHeight="1">
      <c r="B128" s="298"/>
      <c r="C128" s="255" t="s">
        <v>456</v>
      </c>
      <c r="D128" s="255"/>
      <c r="E128" s="255"/>
      <c r="F128" s="276" t="s">
        <v>508</v>
      </c>
      <c r="G128" s="255"/>
      <c r="H128" s="255" t="s">
        <v>560</v>
      </c>
      <c r="I128" s="255" t="s">
        <v>510</v>
      </c>
      <c r="J128" s="255" t="s">
        <v>559</v>
      </c>
      <c r="K128" s="301"/>
    </row>
    <row r="129" spans="2:11" s="1" customFormat="1" ht="15" customHeight="1">
      <c r="B129" s="298"/>
      <c r="C129" s="255" t="s">
        <v>519</v>
      </c>
      <c r="D129" s="255"/>
      <c r="E129" s="255"/>
      <c r="F129" s="276" t="s">
        <v>514</v>
      </c>
      <c r="G129" s="255"/>
      <c r="H129" s="255" t="s">
        <v>520</v>
      </c>
      <c r="I129" s="255" t="s">
        <v>510</v>
      </c>
      <c r="J129" s="255">
        <v>15</v>
      </c>
      <c r="K129" s="301"/>
    </row>
    <row r="130" spans="2:11" s="1" customFormat="1" ht="15" customHeight="1">
      <c r="B130" s="298"/>
      <c r="C130" s="279" t="s">
        <v>521</v>
      </c>
      <c r="D130" s="279"/>
      <c r="E130" s="279"/>
      <c r="F130" s="280" t="s">
        <v>514</v>
      </c>
      <c r="G130" s="279"/>
      <c r="H130" s="279" t="s">
        <v>522</v>
      </c>
      <c r="I130" s="279" t="s">
        <v>510</v>
      </c>
      <c r="J130" s="279">
        <v>15</v>
      </c>
      <c r="K130" s="301"/>
    </row>
    <row r="131" spans="2:11" s="1" customFormat="1" ht="15" customHeight="1">
      <c r="B131" s="298"/>
      <c r="C131" s="279" t="s">
        <v>523</v>
      </c>
      <c r="D131" s="279"/>
      <c r="E131" s="279"/>
      <c r="F131" s="280" t="s">
        <v>514</v>
      </c>
      <c r="G131" s="279"/>
      <c r="H131" s="279" t="s">
        <v>524</v>
      </c>
      <c r="I131" s="279" t="s">
        <v>510</v>
      </c>
      <c r="J131" s="279">
        <v>20</v>
      </c>
      <c r="K131" s="301"/>
    </row>
    <row r="132" spans="2:11" s="1" customFormat="1" ht="15" customHeight="1">
      <c r="B132" s="298"/>
      <c r="C132" s="279" t="s">
        <v>525</v>
      </c>
      <c r="D132" s="279"/>
      <c r="E132" s="279"/>
      <c r="F132" s="280" t="s">
        <v>514</v>
      </c>
      <c r="G132" s="279"/>
      <c r="H132" s="279" t="s">
        <v>526</v>
      </c>
      <c r="I132" s="279" t="s">
        <v>510</v>
      </c>
      <c r="J132" s="279">
        <v>20</v>
      </c>
      <c r="K132" s="301"/>
    </row>
    <row r="133" spans="2:11" s="1" customFormat="1" ht="15" customHeight="1">
      <c r="B133" s="298"/>
      <c r="C133" s="255" t="s">
        <v>513</v>
      </c>
      <c r="D133" s="255"/>
      <c r="E133" s="255"/>
      <c r="F133" s="276" t="s">
        <v>514</v>
      </c>
      <c r="G133" s="255"/>
      <c r="H133" s="255" t="s">
        <v>548</v>
      </c>
      <c r="I133" s="255" t="s">
        <v>510</v>
      </c>
      <c r="J133" s="255">
        <v>50</v>
      </c>
      <c r="K133" s="301"/>
    </row>
    <row r="134" spans="2:11" s="1" customFormat="1" ht="15" customHeight="1">
      <c r="B134" s="298"/>
      <c r="C134" s="255" t="s">
        <v>527</v>
      </c>
      <c r="D134" s="255"/>
      <c r="E134" s="255"/>
      <c r="F134" s="276" t="s">
        <v>514</v>
      </c>
      <c r="G134" s="255"/>
      <c r="H134" s="255" t="s">
        <v>548</v>
      </c>
      <c r="I134" s="255" t="s">
        <v>510</v>
      </c>
      <c r="J134" s="255">
        <v>50</v>
      </c>
      <c r="K134" s="301"/>
    </row>
    <row r="135" spans="2:11" s="1" customFormat="1" ht="15" customHeight="1">
      <c r="B135" s="298"/>
      <c r="C135" s="255" t="s">
        <v>533</v>
      </c>
      <c r="D135" s="255"/>
      <c r="E135" s="255"/>
      <c r="F135" s="276" t="s">
        <v>514</v>
      </c>
      <c r="G135" s="255"/>
      <c r="H135" s="255" t="s">
        <v>548</v>
      </c>
      <c r="I135" s="255" t="s">
        <v>510</v>
      </c>
      <c r="J135" s="255">
        <v>50</v>
      </c>
      <c r="K135" s="301"/>
    </row>
    <row r="136" spans="2:11" s="1" customFormat="1" ht="15" customHeight="1">
      <c r="B136" s="298"/>
      <c r="C136" s="255" t="s">
        <v>535</v>
      </c>
      <c r="D136" s="255"/>
      <c r="E136" s="255"/>
      <c r="F136" s="276" t="s">
        <v>514</v>
      </c>
      <c r="G136" s="255"/>
      <c r="H136" s="255" t="s">
        <v>548</v>
      </c>
      <c r="I136" s="255" t="s">
        <v>510</v>
      </c>
      <c r="J136" s="255">
        <v>50</v>
      </c>
      <c r="K136" s="301"/>
    </row>
    <row r="137" spans="2:11" s="1" customFormat="1" ht="15" customHeight="1">
      <c r="B137" s="298"/>
      <c r="C137" s="255" t="s">
        <v>536</v>
      </c>
      <c r="D137" s="255"/>
      <c r="E137" s="255"/>
      <c r="F137" s="276" t="s">
        <v>514</v>
      </c>
      <c r="G137" s="255"/>
      <c r="H137" s="255" t="s">
        <v>561</v>
      </c>
      <c r="I137" s="255" t="s">
        <v>510</v>
      </c>
      <c r="J137" s="255">
        <v>255</v>
      </c>
      <c r="K137" s="301"/>
    </row>
    <row r="138" spans="2:11" s="1" customFormat="1" ht="15" customHeight="1">
      <c r="B138" s="298"/>
      <c r="C138" s="255" t="s">
        <v>538</v>
      </c>
      <c r="D138" s="255"/>
      <c r="E138" s="255"/>
      <c r="F138" s="276" t="s">
        <v>508</v>
      </c>
      <c r="G138" s="255"/>
      <c r="H138" s="255" t="s">
        <v>562</v>
      </c>
      <c r="I138" s="255" t="s">
        <v>540</v>
      </c>
      <c r="J138" s="255"/>
      <c r="K138" s="301"/>
    </row>
    <row r="139" spans="2:11" s="1" customFormat="1" ht="15" customHeight="1">
      <c r="B139" s="298"/>
      <c r="C139" s="255" t="s">
        <v>541</v>
      </c>
      <c r="D139" s="255"/>
      <c r="E139" s="255"/>
      <c r="F139" s="276" t="s">
        <v>508</v>
      </c>
      <c r="G139" s="255"/>
      <c r="H139" s="255" t="s">
        <v>563</v>
      </c>
      <c r="I139" s="255" t="s">
        <v>543</v>
      </c>
      <c r="J139" s="255"/>
      <c r="K139" s="301"/>
    </row>
    <row r="140" spans="2:11" s="1" customFormat="1" ht="15" customHeight="1">
      <c r="B140" s="298"/>
      <c r="C140" s="255" t="s">
        <v>544</v>
      </c>
      <c r="D140" s="255"/>
      <c r="E140" s="255"/>
      <c r="F140" s="276" t="s">
        <v>508</v>
      </c>
      <c r="G140" s="255"/>
      <c r="H140" s="255" t="s">
        <v>544</v>
      </c>
      <c r="I140" s="255" t="s">
        <v>543</v>
      </c>
      <c r="J140" s="255"/>
      <c r="K140" s="301"/>
    </row>
    <row r="141" spans="2:11" s="1" customFormat="1" ht="15" customHeight="1">
      <c r="B141" s="298"/>
      <c r="C141" s="255" t="s">
        <v>40</v>
      </c>
      <c r="D141" s="255"/>
      <c r="E141" s="255"/>
      <c r="F141" s="276" t="s">
        <v>508</v>
      </c>
      <c r="G141" s="255"/>
      <c r="H141" s="255" t="s">
        <v>564</v>
      </c>
      <c r="I141" s="255" t="s">
        <v>543</v>
      </c>
      <c r="J141" s="255"/>
      <c r="K141" s="301"/>
    </row>
    <row r="142" spans="2:11" s="1" customFormat="1" ht="15" customHeight="1">
      <c r="B142" s="298"/>
      <c r="C142" s="255" t="s">
        <v>565</v>
      </c>
      <c r="D142" s="255"/>
      <c r="E142" s="255"/>
      <c r="F142" s="276" t="s">
        <v>508</v>
      </c>
      <c r="G142" s="255"/>
      <c r="H142" s="255" t="s">
        <v>566</v>
      </c>
      <c r="I142" s="255" t="s">
        <v>543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567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502</v>
      </c>
      <c r="D148" s="268"/>
      <c r="E148" s="268"/>
      <c r="F148" s="268" t="s">
        <v>503</v>
      </c>
      <c r="G148" s="269"/>
      <c r="H148" s="268" t="s">
        <v>56</v>
      </c>
      <c r="I148" s="268" t="s">
        <v>59</v>
      </c>
      <c r="J148" s="268" t="s">
        <v>504</v>
      </c>
      <c r="K148" s="267"/>
    </row>
    <row r="149" spans="2:11" s="1" customFormat="1" ht="17.25" customHeight="1">
      <c r="B149" s="266"/>
      <c r="C149" s="270" t="s">
        <v>505</v>
      </c>
      <c r="D149" s="270"/>
      <c r="E149" s="270"/>
      <c r="F149" s="271" t="s">
        <v>506</v>
      </c>
      <c r="G149" s="272"/>
      <c r="H149" s="270"/>
      <c r="I149" s="270"/>
      <c r="J149" s="270" t="s">
        <v>507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511</v>
      </c>
      <c r="D151" s="255"/>
      <c r="E151" s="255"/>
      <c r="F151" s="306" t="s">
        <v>508</v>
      </c>
      <c r="G151" s="255"/>
      <c r="H151" s="305" t="s">
        <v>548</v>
      </c>
      <c r="I151" s="305" t="s">
        <v>510</v>
      </c>
      <c r="J151" s="305">
        <v>120</v>
      </c>
      <c r="K151" s="301"/>
    </row>
    <row r="152" spans="2:11" s="1" customFormat="1" ht="15" customHeight="1">
      <c r="B152" s="278"/>
      <c r="C152" s="305" t="s">
        <v>557</v>
      </c>
      <c r="D152" s="255"/>
      <c r="E152" s="255"/>
      <c r="F152" s="306" t="s">
        <v>508</v>
      </c>
      <c r="G152" s="255"/>
      <c r="H152" s="305" t="s">
        <v>568</v>
      </c>
      <c r="I152" s="305" t="s">
        <v>510</v>
      </c>
      <c r="J152" s="305" t="s">
        <v>559</v>
      </c>
      <c r="K152" s="301"/>
    </row>
    <row r="153" spans="2:11" s="1" customFormat="1" ht="15" customHeight="1">
      <c r="B153" s="278"/>
      <c r="C153" s="305" t="s">
        <v>456</v>
      </c>
      <c r="D153" s="255"/>
      <c r="E153" s="255"/>
      <c r="F153" s="306" t="s">
        <v>508</v>
      </c>
      <c r="G153" s="255"/>
      <c r="H153" s="305" t="s">
        <v>569</v>
      </c>
      <c r="I153" s="305" t="s">
        <v>510</v>
      </c>
      <c r="J153" s="305" t="s">
        <v>559</v>
      </c>
      <c r="K153" s="301"/>
    </row>
    <row r="154" spans="2:11" s="1" customFormat="1" ht="15" customHeight="1">
      <c r="B154" s="278"/>
      <c r="C154" s="305" t="s">
        <v>513</v>
      </c>
      <c r="D154" s="255"/>
      <c r="E154" s="255"/>
      <c r="F154" s="306" t="s">
        <v>514</v>
      </c>
      <c r="G154" s="255"/>
      <c r="H154" s="305" t="s">
        <v>548</v>
      </c>
      <c r="I154" s="305" t="s">
        <v>510</v>
      </c>
      <c r="J154" s="305">
        <v>50</v>
      </c>
      <c r="K154" s="301"/>
    </row>
    <row r="155" spans="2:11" s="1" customFormat="1" ht="15" customHeight="1">
      <c r="B155" s="278"/>
      <c r="C155" s="305" t="s">
        <v>516</v>
      </c>
      <c r="D155" s="255"/>
      <c r="E155" s="255"/>
      <c r="F155" s="306" t="s">
        <v>508</v>
      </c>
      <c r="G155" s="255"/>
      <c r="H155" s="305" t="s">
        <v>548</v>
      </c>
      <c r="I155" s="305" t="s">
        <v>518</v>
      </c>
      <c r="J155" s="305"/>
      <c r="K155" s="301"/>
    </row>
    <row r="156" spans="2:11" s="1" customFormat="1" ht="15" customHeight="1">
      <c r="B156" s="278"/>
      <c r="C156" s="305" t="s">
        <v>527</v>
      </c>
      <c r="D156" s="255"/>
      <c r="E156" s="255"/>
      <c r="F156" s="306" t="s">
        <v>514</v>
      </c>
      <c r="G156" s="255"/>
      <c r="H156" s="305" t="s">
        <v>548</v>
      </c>
      <c r="I156" s="305" t="s">
        <v>510</v>
      </c>
      <c r="J156" s="305">
        <v>50</v>
      </c>
      <c r="K156" s="301"/>
    </row>
    <row r="157" spans="2:11" s="1" customFormat="1" ht="15" customHeight="1">
      <c r="B157" s="278"/>
      <c r="C157" s="305" t="s">
        <v>535</v>
      </c>
      <c r="D157" s="255"/>
      <c r="E157" s="255"/>
      <c r="F157" s="306" t="s">
        <v>514</v>
      </c>
      <c r="G157" s="255"/>
      <c r="H157" s="305" t="s">
        <v>548</v>
      </c>
      <c r="I157" s="305" t="s">
        <v>510</v>
      </c>
      <c r="J157" s="305">
        <v>50</v>
      </c>
      <c r="K157" s="301"/>
    </row>
    <row r="158" spans="2:11" s="1" customFormat="1" ht="15" customHeight="1">
      <c r="B158" s="278"/>
      <c r="C158" s="305" t="s">
        <v>533</v>
      </c>
      <c r="D158" s="255"/>
      <c r="E158" s="255"/>
      <c r="F158" s="306" t="s">
        <v>514</v>
      </c>
      <c r="G158" s="255"/>
      <c r="H158" s="305" t="s">
        <v>548</v>
      </c>
      <c r="I158" s="305" t="s">
        <v>510</v>
      </c>
      <c r="J158" s="305">
        <v>50</v>
      </c>
      <c r="K158" s="301"/>
    </row>
    <row r="159" spans="2:11" s="1" customFormat="1" ht="15" customHeight="1">
      <c r="B159" s="278"/>
      <c r="C159" s="305" t="s">
        <v>99</v>
      </c>
      <c r="D159" s="255"/>
      <c r="E159" s="255"/>
      <c r="F159" s="306" t="s">
        <v>508</v>
      </c>
      <c r="G159" s="255"/>
      <c r="H159" s="305" t="s">
        <v>570</v>
      </c>
      <c r="I159" s="305" t="s">
        <v>510</v>
      </c>
      <c r="J159" s="305" t="s">
        <v>571</v>
      </c>
      <c r="K159" s="301"/>
    </row>
    <row r="160" spans="2:11" s="1" customFormat="1" ht="15" customHeight="1">
      <c r="B160" s="278"/>
      <c r="C160" s="305" t="s">
        <v>572</v>
      </c>
      <c r="D160" s="255"/>
      <c r="E160" s="255"/>
      <c r="F160" s="306" t="s">
        <v>508</v>
      </c>
      <c r="G160" s="255"/>
      <c r="H160" s="305" t="s">
        <v>573</v>
      </c>
      <c r="I160" s="305" t="s">
        <v>543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574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502</v>
      </c>
      <c r="D166" s="268"/>
      <c r="E166" s="268"/>
      <c r="F166" s="268" t="s">
        <v>503</v>
      </c>
      <c r="G166" s="310"/>
      <c r="H166" s="311" t="s">
        <v>56</v>
      </c>
      <c r="I166" s="311" t="s">
        <v>59</v>
      </c>
      <c r="J166" s="268" t="s">
        <v>504</v>
      </c>
      <c r="K166" s="248"/>
    </row>
    <row r="167" spans="2:11" s="1" customFormat="1" ht="17.25" customHeight="1">
      <c r="B167" s="249"/>
      <c r="C167" s="270" t="s">
        <v>505</v>
      </c>
      <c r="D167" s="270"/>
      <c r="E167" s="270"/>
      <c r="F167" s="271" t="s">
        <v>506</v>
      </c>
      <c r="G167" s="312"/>
      <c r="H167" s="313"/>
      <c r="I167" s="313"/>
      <c r="J167" s="270" t="s">
        <v>507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511</v>
      </c>
      <c r="D169" s="255"/>
      <c r="E169" s="255"/>
      <c r="F169" s="276" t="s">
        <v>508</v>
      </c>
      <c r="G169" s="255"/>
      <c r="H169" s="255" t="s">
        <v>548</v>
      </c>
      <c r="I169" s="255" t="s">
        <v>510</v>
      </c>
      <c r="J169" s="255">
        <v>120</v>
      </c>
      <c r="K169" s="301"/>
    </row>
    <row r="170" spans="2:11" s="1" customFormat="1" ht="15" customHeight="1">
      <c r="B170" s="278"/>
      <c r="C170" s="255" t="s">
        <v>557</v>
      </c>
      <c r="D170" s="255"/>
      <c r="E170" s="255"/>
      <c r="F170" s="276" t="s">
        <v>508</v>
      </c>
      <c r="G170" s="255"/>
      <c r="H170" s="255" t="s">
        <v>558</v>
      </c>
      <c r="I170" s="255" t="s">
        <v>510</v>
      </c>
      <c r="J170" s="255" t="s">
        <v>559</v>
      </c>
      <c r="K170" s="301"/>
    </row>
    <row r="171" spans="2:11" s="1" customFormat="1" ht="15" customHeight="1">
      <c r="B171" s="278"/>
      <c r="C171" s="255" t="s">
        <v>456</v>
      </c>
      <c r="D171" s="255"/>
      <c r="E171" s="255"/>
      <c r="F171" s="276" t="s">
        <v>508</v>
      </c>
      <c r="G171" s="255"/>
      <c r="H171" s="255" t="s">
        <v>575</v>
      </c>
      <c r="I171" s="255" t="s">
        <v>510</v>
      </c>
      <c r="J171" s="255" t="s">
        <v>559</v>
      </c>
      <c r="K171" s="301"/>
    </row>
    <row r="172" spans="2:11" s="1" customFormat="1" ht="15" customHeight="1">
      <c r="B172" s="278"/>
      <c r="C172" s="255" t="s">
        <v>513</v>
      </c>
      <c r="D172" s="255"/>
      <c r="E172" s="255"/>
      <c r="F172" s="276" t="s">
        <v>514</v>
      </c>
      <c r="G172" s="255"/>
      <c r="H172" s="255" t="s">
        <v>575</v>
      </c>
      <c r="I172" s="255" t="s">
        <v>510</v>
      </c>
      <c r="J172" s="255">
        <v>50</v>
      </c>
      <c r="K172" s="301"/>
    </row>
    <row r="173" spans="2:11" s="1" customFormat="1" ht="15" customHeight="1">
      <c r="B173" s="278"/>
      <c r="C173" s="255" t="s">
        <v>516</v>
      </c>
      <c r="D173" s="255"/>
      <c r="E173" s="255"/>
      <c r="F173" s="276" t="s">
        <v>508</v>
      </c>
      <c r="G173" s="255"/>
      <c r="H173" s="255" t="s">
        <v>575</v>
      </c>
      <c r="I173" s="255" t="s">
        <v>518</v>
      </c>
      <c r="J173" s="255"/>
      <c r="K173" s="301"/>
    </row>
    <row r="174" spans="2:11" s="1" customFormat="1" ht="15" customHeight="1">
      <c r="B174" s="278"/>
      <c r="C174" s="255" t="s">
        <v>527</v>
      </c>
      <c r="D174" s="255"/>
      <c r="E174" s="255"/>
      <c r="F174" s="276" t="s">
        <v>514</v>
      </c>
      <c r="G174" s="255"/>
      <c r="H174" s="255" t="s">
        <v>575</v>
      </c>
      <c r="I174" s="255" t="s">
        <v>510</v>
      </c>
      <c r="J174" s="255">
        <v>50</v>
      </c>
      <c r="K174" s="301"/>
    </row>
    <row r="175" spans="2:11" s="1" customFormat="1" ht="15" customHeight="1">
      <c r="B175" s="278"/>
      <c r="C175" s="255" t="s">
        <v>535</v>
      </c>
      <c r="D175" s="255"/>
      <c r="E175" s="255"/>
      <c r="F175" s="276" t="s">
        <v>514</v>
      </c>
      <c r="G175" s="255"/>
      <c r="H175" s="255" t="s">
        <v>575</v>
      </c>
      <c r="I175" s="255" t="s">
        <v>510</v>
      </c>
      <c r="J175" s="255">
        <v>50</v>
      </c>
      <c r="K175" s="301"/>
    </row>
    <row r="176" spans="2:11" s="1" customFormat="1" ht="15" customHeight="1">
      <c r="B176" s="278"/>
      <c r="C176" s="255" t="s">
        <v>533</v>
      </c>
      <c r="D176" s="255"/>
      <c r="E176" s="255"/>
      <c r="F176" s="276" t="s">
        <v>514</v>
      </c>
      <c r="G176" s="255"/>
      <c r="H176" s="255" t="s">
        <v>575</v>
      </c>
      <c r="I176" s="255" t="s">
        <v>510</v>
      </c>
      <c r="J176" s="255">
        <v>50</v>
      </c>
      <c r="K176" s="301"/>
    </row>
    <row r="177" spans="2:11" s="1" customFormat="1" ht="15" customHeight="1">
      <c r="B177" s="278"/>
      <c r="C177" s="255" t="s">
        <v>108</v>
      </c>
      <c r="D177" s="255"/>
      <c r="E177" s="255"/>
      <c r="F177" s="276" t="s">
        <v>508</v>
      </c>
      <c r="G177" s="255"/>
      <c r="H177" s="255" t="s">
        <v>576</v>
      </c>
      <c r="I177" s="255" t="s">
        <v>577</v>
      </c>
      <c r="J177" s="255"/>
      <c r="K177" s="301"/>
    </row>
    <row r="178" spans="2:11" s="1" customFormat="1" ht="15" customHeight="1">
      <c r="B178" s="278"/>
      <c r="C178" s="255" t="s">
        <v>59</v>
      </c>
      <c r="D178" s="255"/>
      <c r="E178" s="255"/>
      <c r="F178" s="276" t="s">
        <v>508</v>
      </c>
      <c r="G178" s="255"/>
      <c r="H178" s="255" t="s">
        <v>578</v>
      </c>
      <c r="I178" s="255" t="s">
        <v>579</v>
      </c>
      <c r="J178" s="255">
        <v>1</v>
      </c>
      <c r="K178" s="301"/>
    </row>
    <row r="179" spans="2:11" s="1" customFormat="1" ht="15" customHeight="1">
      <c r="B179" s="278"/>
      <c r="C179" s="255" t="s">
        <v>55</v>
      </c>
      <c r="D179" s="255"/>
      <c r="E179" s="255"/>
      <c r="F179" s="276" t="s">
        <v>508</v>
      </c>
      <c r="G179" s="255"/>
      <c r="H179" s="255" t="s">
        <v>580</v>
      </c>
      <c r="I179" s="255" t="s">
        <v>510</v>
      </c>
      <c r="J179" s="255">
        <v>20</v>
      </c>
      <c r="K179" s="301"/>
    </row>
    <row r="180" spans="2:11" s="1" customFormat="1" ht="15" customHeight="1">
      <c r="B180" s="278"/>
      <c r="C180" s="255" t="s">
        <v>56</v>
      </c>
      <c r="D180" s="255"/>
      <c r="E180" s="255"/>
      <c r="F180" s="276" t="s">
        <v>508</v>
      </c>
      <c r="G180" s="255"/>
      <c r="H180" s="255" t="s">
        <v>581</v>
      </c>
      <c r="I180" s="255" t="s">
        <v>510</v>
      </c>
      <c r="J180" s="255">
        <v>255</v>
      </c>
      <c r="K180" s="301"/>
    </row>
    <row r="181" spans="2:11" s="1" customFormat="1" ht="15" customHeight="1">
      <c r="B181" s="278"/>
      <c r="C181" s="255" t="s">
        <v>109</v>
      </c>
      <c r="D181" s="255"/>
      <c r="E181" s="255"/>
      <c r="F181" s="276" t="s">
        <v>508</v>
      </c>
      <c r="G181" s="255"/>
      <c r="H181" s="255" t="s">
        <v>472</v>
      </c>
      <c r="I181" s="255" t="s">
        <v>510</v>
      </c>
      <c r="J181" s="255">
        <v>10</v>
      </c>
      <c r="K181" s="301"/>
    </row>
    <row r="182" spans="2:11" s="1" customFormat="1" ht="15" customHeight="1">
      <c r="B182" s="278"/>
      <c r="C182" s="255" t="s">
        <v>110</v>
      </c>
      <c r="D182" s="255"/>
      <c r="E182" s="255"/>
      <c r="F182" s="276" t="s">
        <v>508</v>
      </c>
      <c r="G182" s="255"/>
      <c r="H182" s="255" t="s">
        <v>582</v>
      </c>
      <c r="I182" s="255" t="s">
        <v>543</v>
      </c>
      <c r="J182" s="255"/>
      <c r="K182" s="301"/>
    </row>
    <row r="183" spans="2:11" s="1" customFormat="1" ht="15" customHeight="1">
      <c r="B183" s="278"/>
      <c r="C183" s="255" t="s">
        <v>583</v>
      </c>
      <c r="D183" s="255"/>
      <c r="E183" s="255"/>
      <c r="F183" s="276" t="s">
        <v>508</v>
      </c>
      <c r="G183" s="255"/>
      <c r="H183" s="255" t="s">
        <v>584</v>
      </c>
      <c r="I183" s="255" t="s">
        <v>543</v>
      </c>
      <c r="J183" s="255"/>
      <c r="K183" s="301"/>
    </row>
    <row r="184" spans="2:11" s="1" customFormat="1" ht="15" customHeight="1">
      <c r="B184" s="278"/>
      <c r="C184" s="255" t="s">
        <v>572</v>
      </c>
      <c r="D184" s="255"/>
      <c r="E184" s="255"/>
      <c r="F184" s="276" t="s">
        <v>508</v>
      </c>
      <c r="G184" s="255"/>
      <c r="H184" s="255" t="s">
        <v>585</v>
      </c>
      <c r="I184" s="255" t="s">
        <v>543</v>
      </c>
      <c r="J184" s="255"/>
      <c r="K184" s="301"/>
    </row>
    <row r="185" spans="2:11" s="1" customFormat="1" ht="15" customHeight="1">
      <c r="B185" s="278"/>
      <c r="C185" s="255" t="s">
        <v>112</v>
      </c>
      <c r="D185" s="255"/>
      <c r="E185" s="255"/>
      <c r="F185" s="276" t="s">
        <v>514</v>
      </c>
      <c r="G185" s="255"/>
      <c r="H185" s="255" t="s">
        <v>586</v>
      </c>
      <c r="I185" s="255" t="s">
        <v>510</v>
      </c>
      <c r="J185" s="255">
        <v>50</v>
      </c>
      <c r="K185" s="301"/>
    </row>
    <row r="186" spans="2:11" s="1" customFormat="1" ht="15" customHeight="1">
      <c r="B186" s="278"/>
      <c r="C186" s="255" t="s">
        <v>587</v>
      </c>
      <c r="D186" s="255"/>
      <c r="E186" s="255"/>
      <c r="F186" s="276" t="s">
        <v>514</v>
      </c>
      <c r="G186" s="255"/>
      <c r="H186" s="255" t="s">
        <v>588</v>
      </c>
      <c r="I186" s="255" t="s">
        <v>589</v>
      </c>
      <c r="J186" s="255"/>
      <c r="K186" s="301"/>
    </row>
    <row r="187" spans="2:11" s="1" customFormat="1" ht="15" customHeight="1">
      <c r="B187" s="278"/>
      <c r="C187" s="255" t="s">
        <v>590</v>
      </c>
      <c r="D187" s="255"/>
      <c r="E187" s="255"/>
      <c r="F187" s="276" t="s">
        <v>514</v>
      </c>
      <c r="G187" s="255"/>
      <c r="H187" s="255" t="s">
        <v>591</v>
      </c>
      <c r="I187" s="255" t="s">
        <v>589</v>
      </c>
      <c r="J187" s="255"/>
      <c r="K187" s="301"/>
    </row>
    <row r="188" spans="2:11" s="1" customFormat="1" ht="15" customHeight="1">
      <c r="B188" s="278"/>
      <c r="C188" s="255" t="s">
        <v>592</v>
      </c>
      <c r="D188" s="255"/>
      <c r="E188" s="255"/>
      <c r="F188" s="276" t="s">
        <v>514</v>
      </c>
      <c r="G188" s="255"/>
      <c r="H188" s="255" t="s">
        <v>593</v>
      </c>
      <c r="I188" s="255" t="s">
        <v>589</v>
      </c>
      <c r="J188" s="255"/>
      <c r="K188" s="301"/>
    </row>
    <row r="189" spans="2:11" s="1" customFormat="1" ht="15" customHeight="1">
      <c r="B189" s="278"/>
      <c r="C189" s="314" t="s">
        <v>594</v>
      </c>
      <c r="D189" s="255"/>
      <c r="E189" s="255"/>
      <c r="F189" s="276" t="s">
        <v>514</v>
      </c>
      <c r="G189" s="255"/>
      <c r="H189" s="255" t="s">
        <v>595</v>
      </c>
      <c r="I189" s="255" t="s">
        <v>596</v>
      </c>
      <c r="J189" s="315" t="s">
        <v>597</v>
      </c>
      <c r="K189" s="301"/>
    </row>
    <row r="190" spans="2:11" s="1" customFormat="1" ht="15" customHeight="1">
      <c r="B190" s="278"/>
      <c r="C190" s="314" t="s">
        <v>44</v>
      </c>
      <c r="D190" s="255"/>
      <c r="E190" s="255"/>
      <c r="F190" s="276" t="s">
        <v>508</v>
      </c>
      <c r="G190" s="255"/>
      <c r="H190" s="252" t="s">
        <v>598</v>
      </c>
      <c r="I190" s="255" t="s">
        <v>599</v>
      </c>
      <c r="J190" s="255"/>
      <c r="K190" s="301"/>
    </row>
    <row r="191" spans="2:11" s="1" customFormat="1" ht="15" customHeight="1">
      <c r="B191" s="278"/>
      <c r="C191" s="314" t="s">
        <v>600</v>
      </c>
      <c r="D191" s="255"/>
      <c r="E191" s="255"/>
      <c r="F191" s="276" t="s">
        <v>508</v>
      </c>
      <c r="G191" s="255"/>
      <c r="H191" s="255" t="s">
        <v>601</v>
      </c>
      <c r="I191" s="255" t="s">
        <v>543</v>
      </c>
      <c r="J191" s="255"/>
      <c r="K191" s="301"/>
    </row>
    <row r="192" spans="2:11" s="1" customFormat="1" ht="15" customHeight="1">
      <c r="B192" s="278"/>
      <c r="C192" s="314" t="s">
        <v>602</v>
      </c>
      <c r="D192" s="255"/>
      <c r="E192" s="255"/>
      <c r="F192" s="276" t="s">
        <v>508</v>
      </c>
      <c r="G192" s="255"/>
      <c r="H192" s="255" t="s">
        <v>603</v>
      </c>
      <c r="I192" s="255" t="s">
        <v>543</v>
      </c>
      <c r="J192" s="255"/>
      <c r="K192" s="301"/>
    </row>
    <row r="193" spans="2:11" s="1" customFormat="1" ht="15" customHeight="1">
      <c r="B193" s="278"/>
      <c r="C193" s="314" t="s">
        <v>604</v>
      </c>
      <c r="D193" s="255"/>
      <c r="E193" s="255"/>
      <c r="F193" s="276" t="s">
        <v>514</v>
      </c>
      <c r="G193" s="255"/>
      <c r="H193" s="255" t="s">
        <v>605</v>
      </c>
      <c r="I193" s="255" t="s">
        <v>543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1">
      <c r="B199" s="247"/>
      <c r="C199" s="375" t="s">
        <v>606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607</v>
      </c>
      <c r="D200" s="317"/>
      <c r="E200" s="317"/>
      <c r="F200" s="317" t="s">
        <v>608</v>
      </c>
      <c r="G200" s="318"/>
      <c r="H200" s="376" t="s">
        <v>609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599</v>
      </c>
      <c r="D202" s="255"/>
      <c r="E202" s="255"/>
      <c r="F202" s="276" t="s">
        <v>45</v>
      </c>
      <c r="G202" s="255"/>
      <c r="H202" s="377" t="s">
        <v>610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46</v>
      </c>
      <c r="G203" s="255"/>
      <c r="H203" s="377" t="s">
        <v>611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49</v>
      </c>
      <c r="G204" s="255"/>
      <c r="H204" s="377" t="s">
        <v>612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47</v>
      </c>
      <c r="G205" s="255"/>
      <c r="H205" s="377" t="s">
        <v>613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48</v>
      </c>
      <c r="G206" s="255"/>
      <c r="H206" s="377" t="s">
        <v>614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555</v>
      </c>
      <c r="D208" s="255"/>
      <c r="E208" s="255"/>
      <c r="F208" s="276" t="s">
        <v>81</v>
      </c>
      <c r="G208" s="255"/>
      <c r="H208" s="377" t="s">
        <v>615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450</v>
      </c>
      <c r="G209" s="255"/>
      <c r="H209" s="377" t="s">
        <v>451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448</v>
      </c>
      <c r="G210" s="255"/>
      <c r="H210" s="377" t="s">
        <v>616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452</v>
      </c>
      <c r="G211" s="314"/>
      <c r="H211" s="378" t="s">
        <v>453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454</v>
      </c>
      <c r="G212" s="314"/>
      <c r="H212" s="378" t="s">
        <v>617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579</v>
      </c>
      <c r="D214" s="255"/>
      <c r="E214" s="255"/>
      <c r="F214" s="276">
        <v>1</v>
      </c>
      <c r="G214" s="314"/>
      <c r="H214" s="378" t="s">
        <v>618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619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620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621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01_2 - Výsadba</vt:lpstr>
      <vt:lpstr>SO 01_3 - 1. rok následné...</vt:lpstr>
      <vt:lpstr>SO 01_4 - 2. rok následné...</vt:lpstr>
      <vt:lpstr>SO 01_5 - 3. rok následné...</vt:lpstr>
      <vt:lpstr>Pokyny pro vyplnění</vt:lpstr>
      <vt:lpstr>'Rekapitulace stavby'!Názvy_tisku</vt:lpstr>
      <vt:lpstr>'SO 01_2 - Výsadba'!Názvy_tisku</vt:lpstr>
      <vt:lpstr>'SO 01_3 - 1. rok následné...'!Názvy_tisku</vt:lpstr>
      <vt:lpstr>'SO 01_4 - 2. rok následné...'!Názvy_tisku</vt:lpstr>
      <vt:lpstr>'SO 01_5 - 3. rok následné...'!Názvy_tisku</vt:lpstr>
      <vt:lpstr>'Pokyny pro vyplnění'!Oblast_tisku</vt:lpstr>
      <vt:lpstr>'Rekapitulace stavby'!Oblast_tisku</vt:lpstr>
      <vt:lpstr>'SO 01_2 - Výsadba'!Oblast_tisku</vt:lpstr>
      <vt:lpstr>'SO 01_3 - 1. rok následné...'!Oblast_tisku</vt:lpstr>
      <vt:lpstr>'SO 01_4 - 2. rok následné...'!Oblast_tisku</vt:lpstr>
      <vt:lpstr>'SO 01_5 - 3. rok následné...'!Oblast_tisku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HANOUS-06\HonzaK</dc:creator>
  <cp:lastModifiedBy>Ing. Jan Krč</cp:lastModifiedBy>
  <cp:lastPrinted>2022-02-10T10:30:31Z</cp:lastPrinted>
  <dcterms:created xsi:type="dcterms:W3CDTF">2022-01-21T09:25:47Z</dcterms:created>
  <dcterms:modified xsi:type="dcterms:W3CDTF">2022-02-10T11:29:09Z</dcterms:modified>
</cp:coreProperties>
</file>